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4240" windowHeight="1302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เก็บข้อมูลHRD!$A$6:$N$196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เก็บข้อมูลHRD!$A$1:$N$126</definedName>
    <definedName name="_xlnm.Print_Area" localSheetId="1">สรุปผลHRD!$A$1:$N$24</definedName>
    <definedName name="_xlnm.Print_Titles" localSheetId="0">เก็บข้อมูลHRD!$6:$6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2" i="3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64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4" i="2" l="1"/>
  <c r="M4" l="1"/>
  <c r="L2"/>
  <c r="M16" l="1"/>
  <c r="M15"/>
  <c r="M14"/>
  <c r="M13"/>
  <c r="M12"/>
  <c r="M11"/>
  <c r="M10"/>
  <c r="M9"/>
  <c r="M8"/>
  <c r="M7"/>
  <c r="J16"/>
  <c r="J15"/>
  <c r="J14"/>
  <c r="J13"/>
  <c r="J12"/>
  <c r="J11"/>
  <c r="J10"/>
  <c r="J9"/>
  <c r="J8"/>
  <c r="J7"/>
  <c r="F24"/>
  <c r="D24"/>
  <c r="D22" a="1"/>
  <c r="D22" s="1"/>
  <c r="F22" s="1"/>
  <c r="F19" a="1"/>
  <c r="F19" s="1"/>
  <c r="D19" a="1"/>
  <c r="D19" s="1"/>
  <c r="F18"/>
  <c r="D18"/>
  <c r="F14" a="1"/>
  <c r="F14" s="1"/>
  <c r="D14" a="1"/>
  <c r="D14" s="1"/>
  <c r="D13"/>
  <c r="F9" a="1"/>
  <c r="F9" s="1"/>
  <c r="F8"/>
  <c r="D9" a="1"/>
  <c r="D9" s="1"/>
  <c r="D8"/>
  <c r="M17" l="1"/>
  <c r="D14" i="3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306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6"/>
  <c r="D7"/>
  <c r="D8"/>
  <c r="D9"/>
  <c r="D10"/>
  <c r="D11"/>
  <c r="D12"/>
  <c r="D13"/>
  <c r="D5"/>
  <c r="F13" i="2" a="1"/>
  <c r="F13" s="1"/>
  <c r="F4"/>
  <c r="F10" s="1" a="1"/>
  <c r="D10" a="1"/>
  <c r="D10" l="1"/>
  <c r="F10"/>
  <c r="F20"/>
  <c r="D20"/>
  <c r="D2"/>
  <c r="D15" l="1"/>
  <c r="F15"/>
  <c r="J17" l="1"/>
  <c r="I4" l="1"/>
</calcChain>
</file>

<file path=xl/sharedStrings.xml><?xml version="1.0" encoding="utf-8"?>
<sst xmlns="http://schemas.openxmlformats.org/spreadsheetml/2006/main" count="6147" uniqueCount="490">
  <si>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</si>
  <si>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</si>
  <si>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</si>
  <si>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</si>
  <si>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</si>
  <si>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</si>
  <si>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</si>
  <si>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</si>
  <si>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</si>
  <si>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</si>
  <si>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</si>
  <si>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</si>
  <si>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</si>
  <si>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ร้อยละของขรก.ที่ได้รับการพัฒนาอย่างน้อยปีละ 1 ครั้ง</t>
  </si>
  <si>
    <t>ร้อยละของพรก.ที่ได้รับการพัฒนาอย่างน้อยปีละ 1 ครั้ง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</si>
  <si>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</si>
  <si>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</si>
  <si>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</si>
  <si>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</si>
  <si>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</si>
  <si>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</si>
  <si>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</si>
  <si>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</si>
  <si>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</si>
  <si>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</si>
  <si>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</si>
  <si>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</si>
  <si>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</si>
  <si>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</si>
  <si>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</si>
  <si>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</si>
  <si>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</si>
  <si>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</si>
  <si>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</si>
  <si>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</si>
  <si>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</si>
  <si>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</si>
  <si>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</si>
  <si>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</si>
  <si>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</si>
  <si>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</si>
  <si>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</si>
  <si>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</si>
  <si>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</si>
  <si>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</si>
  <si>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</si>
  <si>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</si>
  <si>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</si>
  <si>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</si>
  <si>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</si>
  <si>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</si>
  <si>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</si>
  <si>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</si>
  <si>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</si>
  <si>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</si>
  <si>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</si>
  <si>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</si>
  <si>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</si>
  <si>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</si>
  <si>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</si>
  <si>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</si>
  <si>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</si>
  <si>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</si>
  <si>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</si>
  <si>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</si>
  <si>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</si>
  <si>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</si>
  <si>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</si>
  <si>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</si>
  <si>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</si>
  <si>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</si>
  <si>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</si>
  <si>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</si>
  <si>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</si>
  <si>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</si>
  <si>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สังกัด
กลุ่ม/ฝ่าย</t>
  </si>
  <si>
    <t>ผู้บันทึกข้อมูล</t>
  </si>
  <si>
    <t>ความรู้/ทักษะเฉพาะทางในสายงาน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</si>
  <si>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 xml:space="preserve"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
</t>
    </r>
  </si>
  <si>
    <t>นางสาวธันยาวดี  คำเภา</t>
  </si>
  <si>
    <t>นักวิชาการสัตวบาล</t>
  </si>
  <si>
    <t>กลุ่มมาตรฐานด้านการปศุสัตว์</t>
  </si>
  <si>
    <t>นางสาวสุภาภรณ์  ลี้เจริญ</t>
  </si>
  <si>
    <t>นักวิทยาศาสตร์</t>
  </si>
  <si>
    <t>นางสาวศรสิริ  แก่นคง</t>
  </si>
  <si>
    <t>นางสาวกลย์ธิดา  ออมไธสง</t>
  </si>
  <si>
    <t>นายสัตวแพทย์</t>
  </si>
  <si>
    <t>นางสาวปริญญา  เชียรวิชัย</t>
  </si>
  <si>
    <t>นายสัตวแพทย์ชำนาญการพิเศษ</t>
  </si>
  <si>
    <t>ฉลาดคิด พิชิตยุคดิจิทัล</t>
  </si>
  <si>
    <t>การใช้เทคโนโลยี</t>
  </si>
  <si>
    <t>การรับรอง GMP สำหรับฟาร์มผึ้งชันโรงและการเพาะเลี้ยงสัตว์ที่ดีสำหรับคอกแมว</t>
  </si>
  <si>
    <t>เทคนิคการสร้างและการนำเสนอข้อมูล (Data Visualization) เพื่อการทำงานภาครัฐ</t>
  </si>
  <si>
    <t>การรับรองสถานประกอบการเศรษฐกิจ BCG Model ภาคปศุสัตว์สำหรับผู้ตรวจประเมิน</t>
  </si>
  <si>
    <t>อบรมกับหน่วยงานในกรมฯ</t>
  </si>
  <si>
    <t>สพส.</t>
  </si>
  <si>
    <t>มี</t>
  </si>
  <si>
    <t>สพส</t>
  </si>
  <si>
    <t>นางสาวสุภาภรณ์ ลี้เจริญ</t>
  </si>
  <si>
    <t>6-8/3/2567</t>
  </si>
  <si>
    <t>นางสาวคชาภรณ์  เต็มยอด</t>
  </si>
  <si>
    <t>นางสาวปริษา  เดียวตระกูล</t>
  </si>
  <si>
    <t>นายพัฒน์พงษ์  โลหะอนุกูล</t>
  </si>
  <si>
    <t>นายอัจฉบุณณ์  แสงศิริรักษ์</t>
  </si>
  <si>
    <t>นางสาวณัฐติภรณ์  สุขสวัสดิ์</t>
  </si>
  <si>
    <t>นางสาวคุณณณัสม์  กล้าหาญ</t>
  </si>
  <si>
    <t>นางสาวเมธาวี  ทองเสงี่ยม</t>
  </si>
  <si>
    <t>นางสุภานันท์  บุญญกาญจน์</t>
  </si>
  <si>
    <t>นางสาวผุสดี  แสนวิเศษ</t>
  </si>
  <si>
    <t>นายปราโมทย์  ศรีสังข์</t>
  </si>
  <si>
    <t>นายวินัย  กาญจนมาลา</t>
  </si>
  <si>
    <t>นายโอภาส  วงศ์นิติพัฒน์</t>
  </si>
  <si>
    <t>นางสาวกุศลิน  ก้องกิติกุล</t>
  </si>
  <si>
    <t>นายวสันต์  เคยเหล่า</t>
  </si>
  <si>
    <t>นางสาวอัญญารัตน์  ราชประโคน</t>
  </si>
  <si>
    <t>นางสาวมิรันตี  เพ็ญโรจน์</t>
  </si>
  <si>
    <t>นางสาวดลณรัตน์  แหยมตั้ง</t>
  </si>
  <si>
    <t>นางสาววลัยกร  ศรีเจริญ</t>
  </si>
  <si>
    <t>นางสาวกรรณศิริ  จิโรจน์กุลกิจ</t>
  </si>
  <si>
    <t>นางสาวนุชนารถ  ทิพย์มงคลศิลป์</t>
  </si>
  <si>
    <t>นายณรงค์  อำพินธ์</t>
  </si>
  <si>
    <t>นางสาวสิริกร  งามเกลี้ยง</t>
  </si>
  <si>
    <t>นายสิทธิชัย  โกศล</t>
  </si>
  <si>
    <t>นายกิตติ  ภมรสูต</t>
  </si>
  <si>
    <t>นางสาวอาภากุล  บุญเลิศ</t>
  </si>
  <si>
    <t>นายปราน  อัสมิมานะ</t>
  </si>
  <si>
    <t>นางสาวกมลพรรณ  พลับผล</t>
  </si>
  <si>
    <t>นางสาวนวลผกา  ปิ่นแก้ว</t>
  </si>
  <si>
    <t>นางสาววิระดี  ศรีคำ</t>
  </si>
  <si>
    <t>นางสาวรัชนาพร  นามกร</t>
  </si>
  <si>
    <t>นางสาวปาลิน  พิทักษ์สาลี</t>
  </si>
  <si>
    <t>นายมารุต  เชียงเถียร</t>
  </si>
  <si>
    <t>นางสาวปณาลี  มณีโชติ</t>
  </si>
  <si>
    <t>นางสาวสุวรรณา  ขันโท</t>
  </si>
  <si>
    <t>นายมาลิก  อับดุลบุตร</t>
  </si>
  <si>
    <t>นายโอฬาร  กิจปรีดาบริสุทธิ์</t>
  </si>
  <si>
    <t>นางสาวทิพย์สุดา  พุฒซ้อน</t>
  </si>
  <si>
    <t>นางสาวเมธาวี  ธรรมประทีป</t>
  </si>
  <si>
    <t>นางสาวมณฑิรา  ชินอรุณชัย</t>
  </si>
  <si>
    <t>นางสาววันวิสาข์  แย้มมีกลิ่น</t>
  </si>
  <si>
    <t>นายอภินันท์  คงนุรัตน์</t>
  </si>
  <si>
    <t>นางสาวรุจา  จิโรภาส</t>
  </si>
  <si>
    <t>นายไกร  ไขแสง</t>
  </si>
  <si>
    <t>นางสาวชลธิชา  ทองอ่อน</t>
  </si>
  <si>
    <t>นางสาววรามล  ใช้พานิช</t>
  </si>
  <si>
    <t>นายเอกชัย  ก่อเกียรติสกุลชัย</t>
  </si>
  <si>
    <t>นางสาวจารุวดี  เปรมฤดี</t>
  </si>
  <si>
    <t>นางสาวณัฏฐณิชา  ประยูรวิวัฒน์</t>
  </si>
  <si>
    <t>นายธิติ  อันตรเสน</t>
  </si>
  <si>
    <t>นางสาวศศิภา  แก้วประเสริฐ</t>
  </si>
  <si>
    <t>นายศิลปชัย  โฉมเผือก</t>
  </si>
  <si>
    <t>นางสาวณัฐธิดา  มะลิทอง</t>
  </si>
  <si>
    <t>นายดุลยวัต  กลัดเข็มเพชร</t>
  </si>
  <si>
    <t>นางสาวดวงใจชนก  ทับทัน</t>
  </si>
  <si>
    <t>นายทนง  เขมกูล</t>
  </si>
  <si>
    <t>นางสาวชนิฎฐา  กล้าแข็ง</t>
  </si>
  <si>
    <t>นางสาวจันทร์จิรา  ศิริมานะกุล</t>
  </si>
  <si>
    <t>นายอุดม  จันทร์ประไพภัทร</t>
  </si>
  <si>
    <t>นายธนิต  ทรงสุหมัด</t>
  </si>
  <si>
    <t>นายกิตติพงศ์  พรหมจันทร์</t>
  </si>
  <si>
    <t>นางสาวสิรินมาศ  สุดดี</t>
  </si>
  <si>
    <t>นางสาวโสมศจี  ศิวิลัยกุล</t>
  </si>
  <si>
    <t>นางสาวปิยอร  เทวบริรักษ์</t>
  </si>
  <si>
    <t>นางสาวณัฐวดี  ทองเกื้อ</t>
  </si>
  <si>
    <t>นางสาวสมจิตร  เสือเดช</t>
  </si>
  <si>
    <t>นางสาวศุภจี  มณีรัตน์</t>
  </si>
  <si>
    <t>นางสาววัลย์ลยา  ศรีบุรินทร์</t>
  </si>
  <si>
    <t>นายศิวกร  พรกิตติวัฒนากุล</t>
  </si>
  <si>
    <t>นางสาวรสกร  นาคจินวงษ์</t>
  </si>
  <si>
    <t>นางสาวนิตยา  พงษ์พิมาย</t>
  </si>
  <si>
    <t>นางสาวปภาวรินท์  เลิศศักดิ์ก้องกุล</t>
  </si>
  <si>
    <t>นางสาวสออน  ฤทธิ์จรูญ</t>
  </si>
  <si>
    <t>นางสาวนัยนา  ราชมณี</t>
  </si>
  <si>
    <t>นายวีระศักดิ์  อันโยธา</t>
  </si>
  <si>
    <t>นางสาวรัตน์วรา  ตุ้มขันธ์</t>
  </si>
  <si>
    <t>นางสาวนันทรัตน์  เบญจามฤต</t>
  </si>
  <si>
    <t>นายวัฒนา  ผลวิเศษชัยกุล</t>
  </si>
  <si>
    <t>นางสาวพรทิพย์  พีระพัฒนพงษ์</t>
  </si>
  <si>
    <t>นายพลกฤตย์  เกียรติศิลป์</t>
  </si>
  <si>
    <t>นางสาวสุรีวัลย์  เพ่งรุ่งเรืองวงษ์</t>
  </si>
  <si>
    <t>นางสาวสุพิจิต  ภิรมย์</t>
  </si>
  <si>
    <t>นายณัฐชนน  ภู่ศิริภิญโญ</t>
  </si>
  <si>
    <t>นายณัฐกิจ  จึงเจริญสุขยิ่ง</t>
  </si>
  <si>
    <t>นางสาวประวีณา  สุดหอม</t>
  </si>
  <si>
    <t>นางสาวชวัลลักษณ์  คงสุข</t>
  </si>
  <si>
    <t>นายปริญญา  ศรีบานแจ่ม</t>
  </si>
  <si>
    <t>นายจิรัฏฐ์  ยิ่งยงวัฒนกิจ</t>
  </si>
  <si>
    <t>นางสาวภาวิณี  ศรีสุรินทร์</t>
  </si>
  <si>
    <t>นางสาววรพรรณ  เกิดพิบูลย์</t>
  </si>
  <si>
    <t>นางสาวธัญลักษณ์  สมณะ</t>
  </si>
  <si>
    <t>นายปัญจพล  มธุรธารากุล</t>
  </si>
  <si>
    <t>นายพชรพล  ขาวงาม</t>
  </si>
  <si>
    <t>นางสาวจิราภรณ์  รู้ชอบ</t>
  </si>
  <si>
    <t>นางสาวศิรัชฌกานต์  ประเทืองทินนวัช</t>
  </si>
  <si>
    <t>นางสาวชนิสรา  นามบุดดี</t>
  </si>
  <si>
    <t>นายนิธิศ  หมายเจริญ</t>
  </si>
  <si>
    <t>นางสาวปานจิต  แก้วพรม</t>
  </si>
  <si>
    <t>นายโชต  โตทวิวงศ์</t>
  </si>
  <si>
    <t>นางสาวอาภัชย์กร​  นันทา</t>
  </si>
  <si>
    <t>นางสาวจินตนา  คอนไชยศรี</t>
  </si>
  <si>
    <t>นางสาวปราณี  จารุวัฒนดิลก</t>
  </si>
  <si>
    <t>นางสาวสุวิมล  จึงเจริญสุขยิ่ง</t>
  </si>
  <si>
    <t>นางสาวพิชชานันท์  อินกอ</t>
  </si>
  <si>
    <t>นางสาวอำพร  ตาอินทร์</t>
  </si>
  <si>
    <t>นางสาวกนกอร  ประสานธำรงศิริ</t>
  </si>
  <si>
    <t>นางสาวนภัสนันท์  ศุภชวาล</t>
  </si>
  <si>
    <t>นางสาวพิชชาภา  เพียรทอง</t>
  </si>
  <si>
    <t>นางสาวสุรัสวดี  วงศ์น้อย</t>
  </si>
  <si>
    <t>นางสาวเอมอร  กำบัง</t>
  </si>
  <si>
    <t>นางสาวสุภาพร​  มาลัยทอง</t>
  </si>
  <si>
    <t>นางสาวมณฑาทิพย์  ฝากา</t>
  </si>
  <si>
    <t>นางวลัยรัตน์  วงศ์ชมภู</t>
  </si>
  <si>
    <t>นางสาวชัญญาภัค  ผิวสว่าง</t>
  </si>
  <si>
    <t>นางสาวชนินทรา  เจริญสิทธิ์</t>
  </si>
  <si>
    <t>นางสาวประภัสสร  ยาสกุล</t>
  </si>
  <si>
    <t>นางสาวจินดารัตน์  ศรีริเลี้ยง</t>
  </si>
  <si>
    <t>นายเฉลิมพล  สายทอง</t>
  </si>
  <si>
    <t>นางสาวสุณิสา  ทองกัญญา</t>
  </si>
  <si>
    <t>นางสาวสุพรรณณิกา  กุลพงษ์</t>
  </si>
  <si>
    <t>นางเสาวณีย์  สอนสุภาพ</t>
  </si>
  <si>
    <t>นางสาวสายชล  สีนิล</t>
  </si>
  <si>
    <t>นางสาวเปรมภิญภา  โชควิชญาพล</t>
  </si>
  <si>
    <t>นายนิพนธ์  บุญล้อม</t>
  </si>
  <si>
    <t>นายสรายุทธ์  อภิเดช</t>
  </si>
  <si>
    <t>นางสาวชุติมา  ทองผิว</t>
  </si>
  <si>
    <t>นางสาวชุติมณฑน์​  วิสูตร</t>
  </si>
  <si>
    <t>นางสาวปภัษธิญา  ช่วยชู</t>
  </si>
  <si>
    <t>นางเกษศริน  ยืนยั่ง</t>
  </si>
  <si>
    <t>นางสาวสิตานันท์​  มานิตย์นาค</t>
  </si>
  <si>
    <t>นายภูริดล  ไชยมงคล</t>
  </si>
  <si>
    <t>นางสาวศรุตา  แก้วกระโทก</t>
  </si>
  <si>
    <t>นางสาวสุชัญญา  นุชสมาน</t>
  </si>
  <si>
    <t>นางสาวอารยา  สุริยะวงษา</t>
  </si>
  <si>
    <t>นายภาณุวัฒน์  ตีบกลาง</t>
  </si>
  <si>
    <t>นางสาวณัฐชนก  มิ่งศิริธรรม</t>
  </si>
  <si>
    <t>นางสาวภัสราภรณ์  พุ่มจิตร</t>
  </si>
  <si>
    <t>นางสาวชัชชลัย  กุลประฑีปัญญา</t>
  </si>
  <si>
    <t>นางสาวนาซีฟา  ต่วนโซะ</t>
  </si>
  <si>
    <t>นางสาวธัญญาศิริ  รัตนเกศ</t>
  </si>
  <si>
    <t>นางสาวเจ้าสกุล  สุริยาพรชัย</t>
  </si>
  <si>
    <t>นางสาวสุกัญญา  เพิ่มพิพัฒน์</t>
  </si>
  <si>
    <t>นายตรีเทพ ณ รังษี</t>
  </si>
  <si>
    <t>นางสาวธัญญารัตน์  แสงเดช</t>
  </si>
  <si>
    <t>นางสาวพรพัชรา  นารโท</t>
  </si>
  <si>
    <t>นางสาวภัทรา  เรืองสัตย์</t>
  </si>
  <si>
    <t>นางสาวชนิดา  มณีสุวรรณ</t>
  </si>
  <si>
    <t>นางสาวสุนิสา  จงเจริญรัตนคีรี</t>
  </si>
  <si>
    <t>นางสาวชุติกาญจน์  จันทพันธ์</t>
  </si>
  <si>
    <t>นางสาวนริศรา  ยิ่งกำแหง</t>
  </si>
  <si>
    <t>นางสาวสุปาณี  สว่างเกล้า</t>
  </si>
  <si>
    <t>นางสาวอนงค์นาฏ  โรจนรัตน์</t>
  </si>
  <si>
    <t>นายฐาเอก  ปานเจริญกุล</t>
  </si>
  <si>
    <t>นางดวงใจ  สิงห์เปลี่ยน</t>
  </si>
  <si>
    <t>นางสาวทิพวัลย์  สืบเนียม</t>
  </si>
  <si>
    <t>นางสาวชนากานต์  ชูสุวรรณ์</t>
  </si>
  <si>
    <t>นางสาวศิริวรรณ  เกษรจรุง</t>
  </si>
  <si>
    <t>นางสาวศิริญญา  นาโสก</t>
  </si>
  <si>
    <t>นางสาวนิรมล  เส็งทอง</t>
  </si>
  <si>
    <t>นางสาวสุทธภา  ประชาโชติ</t>
  </si>
  <si>
    <t>นางสาววร​เนตร​  สายสิน</t>
  </si>
  <si>
    <t>นางสาวกชกร  แก่นจันทร์ดา</t>
  </si>
  <si>
    <t>นางสาวรัตติยา  มั่นทรัพย์</t>
  </si>
  <si>
    <t>นางสาวอาอิชะฮ์  บือราเฮง</t>
  </si>
  <si>
    <t>นางสาวจิราภรณ์​  จันภิรมย์</t>
  </si>
  <si>
    <t>นางสาวจริยา  นาดี</t>
  </si>
  <si>
    <t>นายพร้อมพงษ์  สีอินทร์</t>
  </si>
  <si>
    <t>นางสาวจุติมา  พราหมณโชติ</t>
  </si>
  <si>
    <t>นางสาวธารารัตน์  บรรเทา</t>
  </si>
  <si>
    <t>นางสาวฒฌาณัญ  นาจำเริญ</t>
  </si>
  <si>
    <t>นางสาวมัสยา  รัตพันธ์</t>
  </si>
  <si>
    <t>นางสาวกนกพร  เกตุแก้ว</t>
  </si>
  <si>
    <t>นางสาวฉฎาภรณ์  สวัสดี</t>
  </si>
  <si>
    <t>นางสาววรรณทนี  เกิดเมฆ</t>
  </si>
  <si>
    <t>นางสาวบุษยรัตน์  วรชินา</t>
  </si>
  <si>
    <t>นางสาวปาลิตา  โสสอน</t>
  </si>
  <si>
    <t>นางสาวฐิติมา  ลูกจันทร์</t>
  </si>
  <si>
    <t>นายราชัย​  ดาราโพธิ์</t>
  </si>
  <si>
    <t>นางสาวปิยนุช  พุ่มไม้ชัยพฤกษ์</t>
  </si>
  <si>
    <t>นางสาวศศิธร  ล้านน้อย</t>
  </si>
  <si>
    <t>นายอุตมชินน์  จรัญเต๋</t>
  </si>
  <si>
    <t>นางสาววิชุดา  ก้องกังวาลย์</t>
  </si>
  <si>
    <t>นางสาวนิศารัตน์  ล้อมวงษ์</t>
  </si>
  <si>
    <t>นางสาวนพเก้า  ชุมศรี</t>
  </si>
  <si>
    <t>นางสาวมาริษา  บุญชูวงศ์</t>
  </si>
  <si>
    <t>นางสาวภัทรวดี  โพธิ์หล้า</t>
  </si>
  <si>
    <t>นางสาวอริยา  สุขแต้ม</t>
  </si>
  <si>
    <t>นางสาววัลยา  โปรณะ</t>
  </si>
  <si>
    <t>นางสาวสุรีรัตน์  ทับทอง</t>
  </si>
  <si>
    <t>นางสาวเกษร  อรรถเมธี</t>
  </si>
  <si>
    <t>นางสาวดาวใจ  ตัณฑ์สุระ</t>
  </si>
  <si>
    <t>นางสาวเบญจาภา  ไตรรัตนาภิกุล</t>
  </si>
  <si>
    <t>นางสาวอรทัย  ภูหวดน้อย</t>
  </si>
  <si>
    <t>นายณัฐปกรณ์  สุขโอสถ</t>
  </si>
  <si>
    <t>นางสาวกัญญารัตน์  ทองภู</t>
  </si>
  <si>
    <t>นางสาวขนิษฐา  เถื่อนยัง</t>
  </si>
  <si>
    <t>นางสาวปภาวรินทร์  ชมสวัสดิ์</t>
  </si>
  <si>
    <t>นายพยุงศักดิ์  แสนโคตร</t>
  </si>
  <si>
    <t>นางสาวสุภาวดี  แก้วเพชร</t>
  </si>
  <si>
    <t>นางสาวเอมปวีร์  กิตติ์เนติภัสร์</t>
  </si>
  <si>
    <t>นางสาวพรทิพย์  มีกิริยา</t>
  </si>
  <si>
    <t>นางสาวอรวรรณ​  ณรงค์​ไชย​</t>
  </si>
  <si>
    <t>นายกิตติคุณ  จิตรมั่นคง</t>
  </si>
  <si>
    <t>นางสาวสุจิรา  บุญรัตน์</t>
  </si>
  <si>
    <t>นายเกรียงไกร  ศรีวิระ</t>
  </si>
  <si>
    <t>นางสาวปรารถนา  ทองมา</t>
  </si>
  <si>
    <t>นางสาวนารีรัตน์  กองจันดา</t>
  </si>
  <si>
    <t>นายพิทวัส  พรรณสิงห์</t>
  </si>
  <si>
    <t>นางสาวดารัตน์  สอดสุข</t>
  </si>
  <si>
    <t>นางอรวรรณ  ปานเขียว</t>
  </si>
  <si>
    <t>นางสาวชัญชนันท์  ปริยาภัสร์สกุล</t>
  </si>
  <si>
    <t>นายชนินทร์  พรหมอุ่น</t>
  </si>
  <si>
    <t>นางสาวสุชาดา  สุขประเสริฐ</t>
  </si>
  <si>
    <t>นางสาวกุลวดี  ทวนดำ</t>
  </si>
  <si>
    <t>นายประพัฒน์  เกิดทรัพย์</t>
  </si>
  <si>
    <t>นางสาวสิรินดา  ตุ่มนอก</t>
  </si>
  <si>
    <t>นางสาวฐิติยา  มีศรี</t>
  </si>
  <si>
    <t>นายขวัญใจ  บุญนูน</t>
  </si>
  <si>
    <t>นายทัตตะวัน  โสมะทัต</t>
  </si>
  <si>
    <t>นางสาวเมธาวี  ศรีวิระ</t>
  </si>
  <si>
    <t>นางสาวธนิษฐา  เจริญเกียรติกุล</t>
  </si>
  <si>
    <t>นางสาวจุฬาลักษณ์  ศรีสันต์</t>
  </si>
  <si>
    <t>นางสาวสถิรดา  สารวัน</t>
  </si>
  <si>
    <t>นางสาวสุชาดา  กาวีเปิบ</t>
  </si>
  <si>
    <t>นางสาวรัตติกาล  สนสกล</t>
  </si>
  <si>
    <t>นางสาวอุรารัตน์  บุษราคัม</t>
  </si>
  <si>
    <t>นางสาวชนิกานต์  พงษ์ชุบ</t>
  </si>
  <si>
    <t>นางสาวมธุรดา  สุวพันธุ์</t>
  </si>
  <si>
    <t>นางสาววรรณิศา  ทองดอนอินทร์</t>
  </si>
  <si>
    <t>นางสาวนิษฐาพัชร  แสงประไพ</t>
  </si>
  <si>
    <t>นางสาวสุภัค  พรมสาร</t>
  </si>
  <si>
    <t>นางสาวภูริ​ชญา​  โสภณสิริ</t>
  </si>
  <si>
    <t>นางสาวธิติกาญจน์  เสงี่ยมพงษ์</t>
  </si>
  <si>
    <t>นางสาวจุฑารัตน์  พุ่มพวง</t>
  </si>
  <si>
    <t>นางสาวอรพรรณ  วิไลวัลย์</t>
  </si>
  <si>
    <t>นางสาวอารยา  สิงคเวหน</t>
  </si>
  <si>
    <t>นางสาวแสงเดือน  กองอ้าย</t>
  </si>
  <si>
    <t>นางจิราภรณ์  มังคะละ</t>
  </si>
  <si>
    <t>นางสาวปุณณดา  นวลประดิษฐ์</t>
  </si>
  <si>
    <t>นางสาวประมวล  วงษา</t>
  </si>
  <si>
    <t>นายกรวิทย์  แหวนวงษ์</t>
  </si>
  <si>
    <t>นางสาวปริณญาทิพย์  บุญเสริม</t>
  </si>
  <si>
    <t>นางสาวพัชรินทร์  พูลกอง</t>
  </si>
  <si>
    <t>นางสาวญาฏิมา  อินธิรัตน์</t>
  </si>
  <si>
    <t>นางสาวจิตสุภา  บริสุทธิ์</t>
  </si>
  <si>
    <t>นางสาวเบญจรัตน์  เอี่ยมละออ</t>
  </si>
  <si>
    <t>นายนรากรณ์  ไชยยาว</t>
  </si>
  <si>
    <t>นางสาวธารีภัสร์  วีระอารยะวรรณ</t>
  </si>
  <si>
    <t>นางเสาวนีย์  ทวีศรี</t>
  </si>
  <si>
    <t>นางสาวอารียา  ราชนาวงศ์</t>
  </si>
  <si>
    <t>นางสาวศศิวิมล  บุญเพ็ง</t>
  </si>
  <si>
    <t>นายจิรสิน  อ่วมวงษ์</t>
  </si>
  <si>
    <t>นายชัยรัตน์  เอียดเมือง</t>
  </si>
  <si>
    <t>นายรฐนนท์  เข็มแก้ว</t>
  </si>
  <si>
    <t>นางสาวสิริลักษณ์  สิงหะจูฑะ</t>
  </si>
  <si>
    <t>นางสาวอุไรพร  ใบเนียม</t>
  </si>
  <si>
    <t>นางสาวอัฐมณี  อินดี</t>
  </si>
  <si>
    <t>นายฐิติพงศ์  แก้วธรรมานุกูล</t>
  </si>
  <si>
    <t>นางสาวสุนิษา  ประสารวุฒิ</t>
  </si>
  <si>
    <t>นายสมบูรณ์  มังคะละ</t>
  </si>
  <si>
    <t>นางสาวปิยากร  พันมะแพทย์</t>
  </si>
  <si>
    <t>นางสาวกรุณา  ทิพย์คุณ</t>
  </si>
  <si>
    <t>นางสาววลัยลักษณ์  รอดเพราะบุญ</t>
  </si>
  <si>
    <t>นางสาวสุดารัตน์  อาจคิดการ</t>
  </si>
  <si>
    <t>นางสาวอรณิชา  ไวยอำภี</t>
  </si>
  <si>
    <t>นางสาวสุภา  วีระสัย</t>
  </si>
  <si>
    <t>นายวิวัฒน์  วงษ์ขันธ์</t>
  </si>
  <si>
    <t>นางสาวธัญพร  ทองแดง</t>
  </si>
  <si>
    <t>นางสาวปานวาด  ลือศิริ</t>
  </si>
  <si>
    <t>นางสาวมยุรินทร์  รักทอง</t>
  </si>
  <si>
    <t>นางสาวมัลลิกา  บัวสาย</t>
  </si>
  <si>
    <t>นางสาวณัฐธนันญา  นำพา</t>
  </si>
  <si>
    <t>นางสาวธนวรรณ  คนัมพร</t>
  </si>
  <si>
    <t>นางสาวธนัญญา  นุ่นงาม</t>
  </si>
  <si>
    <t>นางสาวศศิธร  ยั่งยืน</t>
  </si>
  <si>
    <t>นางสาวยศวดี  สิทธิวิชัย</t>
  </si>
  <si>
    <t>นางสาววาสนา  กอโชคชัย</t>
  </si>
  <si>
    <t>นางสาวเรวดี  เคนพล</t>
  </si>
  <si>
    <t>นางสาวไอยา  วราเกศ</t>
  </si>
  <si>
    <t>นางสาวกัลยา  เอื้องตระกูลสุข</t>
  </si>
  <si>
    <t>นายพรรณ์ลพ  ผิวขม</t>
  </si>
  <si>
    <t>นางสาวสุกัญญา  มัญจกานนท์</t>
  </si>
  <si>
    <t>นางสาววาสนา  วีระสัย</t>
  </si>
  <si>
    <t>นางสาวประภัสสร  พลสี</t>
  </si>
  <si>
    <t>นางสาวปัญญาพร  เยี่ย</t>
  </si>
  <si>
    <t>นางสาวชนันพัฒน์  สอนทรัพย์ดี</t>
  </si>
  <si>
    <t>นางสาวนรินทิพย์  ชัยยานนท์</t>
  </si>
  <si>
    <t>นางสาวสมฤทัย  จันทร์ขำ</t>
  </si>
  <si>
    <t>นายวุฒิพันธ์  โรมพันธ์</t>
  </si>
  <si>
    <t>นางสาวเพ็ญศิริ  กมลเลิศวณิช</t>
  </si>
  <si>
    <t>นายลัญจณ์ฌญา  ดังวัธนาวณิชย์</t>
  </si>
  <si>
    <t>นายสิงหนาท  ตั้งซุยยัง</t>
  </si>
  <si>
    <t>นางสาวชญารัตน์  บุญถนอม</t>
  </si>
  <si>
    <t>นางสาวสุธิตา  ประดิษฐ์</t>
  </si>
  <si>
    <t>นางสาวพรพิมล  ภู่เล็ก</t>
  </si>
  <si>
    <t>นางสาวคุณิตา  อิ่มกลับ</t>
  </si>
  <si>
    <t>นางสาวรัตติยา  วงษ์อัยรา</t>
  </si>
  <si>
    <t>เจ้าพนักงานธุรการอาวุโส</t>
  </si>
  <si>
    <t>บริหารทั่วไป</t>
  </si>
  <si>
    <t>สำนักพัฒนาระบบและรับรองมาตรฐานสินค้าปศุสัตว์</t>
  </si>
  <si>
    <t>การศึกษา เรียนรู้ ดูงาน เกี่ยวกับระบบสารบรรณของกรมปศุสัตว์</t>
  </si>
  <si>
    <t>4 มี.ค. 67</t>
  </si>
  <si>
    <t>นักวิชาการสัตวบาลปฏิบัติการ</t>
  </si>
  <si>
    <t>คำสั่งทางปกครองกับการปฏิบัติงานของเจ้าหน้าที่รัฐ</t>
  </si>
  <si>
    <t xml:space="preserve"> มี.ค. 67</t>
  </si>
  <si>
    <t>นักจัดการงานทั่วไป</t>
  </si>
  <si>
    <t>นักทรัพยากรบุคคล</t>
  </si>
  <si>
    <t xml:space="preserve">นิติกร </t>
  </si>
  <si>
    <t>เจ้าพนักงานธุรการปฏิบัติงาน</t>
  </si>
  <si>
    <t>เจ้าพนักงานธุรการ</t>
  </si>
  <si>
    <t>การพัฒนาตนเองและผู้อื่น และสร้างการมีส่วนร่วมในองค์กร</t>
  </si>
  <si>
    <t>ทำงานเป็นทีม</t>
  </si>
  <si>
    <t>เรียนรู้ด้วยตนเอง</t>
  </si>
  <si>
    <t>8 มี.ค. 67</t>
  </si>
  <si>
    <t>มาตรฐานสิ่งแวดล้อมด้านการปศุสัตว์</t>
  </si>
  <si>
    <t>รับรองด้านการปศุสัตว์</t>
  </si>
  <si>
    <t>กลุ่มบริหารจัดการข้อมูลด้านมาตรฐานการปศุสัตว์</t>
  </si>
  <si>
    <t>Pet Food Module: หลักสูตรประกาศนียบัตรผู้ประกอบการนวัตกรรมอุตสาหกรรมอาหารสัตว์เลี้ยง Pet food Industry Entrepreneur and Innovation</t>
  </si>
  <si>
    <t>อบรมกับหน่วยงานนอกกรมฯ</t>
  </si>
  <si>
    <t>หน่วยบริหารและจัดการทุนด้านการเพิ่มความสามารถในการแข่งขันของประเทศ (บพข.)</t>
  </si>
  <si>
    <t>3-5/10-2566 และ 10-12/10/2566</t>
  </si>
  <si>
    <t xml:space="preserve"> โครงการฝึกอบรมบุคลากร เรื่อง ฉลาดคิด พิชิตยุคดิจิทัล</t>
  </si>
  <si>
    <t>นายสัตวแพทย์ชำนาญการ</t>
  </si>
  <si>
    <t>การอบรมการจัดการและวิเคราะห์ข้อมูลอย่างเป็นระบบ</t>
  </si>
  <si>
    <t>e-Learning</t>
  </si>
  <si>
    <t>เอกชน</t>
  </si>
  <si>
    <t>โครงการอบรมการขับเคลื่อนงานด้านมาตรฐานสินค้าปศุสัตว์</t>
  </si>
  <si>
    <t>13-15/12/2567</t>
  </si>
  <si>
    <t>นักจัดการงานทั่วไปปฏิบัติการ</t>
  </si>
  <si>
    <t>โครงการอบรมเกี่ยวกับระบบสารบรรณของกรมปศุสัตว์</t>
  </si>
  <si>
    <t>อบรมวิชาการบริหารผลการปฏิบัติราชการ</t>
  </si>
  <si>
    <t>ก.พ.</t>
  </si>
  <si>
    <t>โครงการประชุมทบทวนการใช้งานระบบบริหารการปฏิบัติงาน (e-Operation)</t>
  </si>
  <si>
    <t>กองแผนงาน</t>
  </si>
  <si>
    <t>วิศวกร</t>
  </si>
  <si>
    <t>อบรมวิชากลยุทธ์ด้านเทคโนโลยีสารสนเทศ</t>
  </si>
  <si>
    <t>กลุ่มมาตรฐานสิ่งแวดล้อมด้านการปศุสัตว์</t>
  </si>
  <si>
    <t>การประเมินวัฏจักรชีวิตของผลิตภัณฑ์ (Life Cycle Assessment: LCA)</t>
  </si>
  <si>
    <t>4-7/6/67</t>
  </si>
  <si>
    <t>นักวิชาการสิ่งแวดล้อม</t>
  </si>
  <si>
    <t>การศึกษา เรียนรู้ ดูงาน เกี่ยวกับระบบงานสารบรรณของกรมปศุสัตว์</t>
  </si>
  <si>
    <t>โครงการฝึกอบรมบุคลากร เรื่อง ฉลาดคิด พิชิตยุคดิจิทัล</t>
  </si>
  <si>
    <t>กรมปศุสัตว์</t>
  </si>
  <si>
    <t xml:space="preserve">อบรมข้อกำหนดด้านอาหารสัตว์เลี้ยง </t>
  </si>
  <si>
    <t>กฎหมาย/กฎระเบียบฯ</t>
  </si>
  <si>
    <t>ศูนย์ส่งเสริมอาหารสัตว์เลี้ยงแบบครบวงจร</t>
  </si>
  <si>
    <t>27 พ.ย. 67</t>
  </si>
  <si>
    <t xml:space="preserve">Pet Food Module: หลักสูตรประกาศนียบัตร ผู้ประกอบการนวัตกรรมอุตสาหกรรมอาหารสัตว์เลี้ยง Pet food Industry Entrepreneurand Innovation </t>
  </si>
  <si>
    <t>หน่วยบริหารและจัดการทุนด้านการเพิ่มความสามารถในการแข่งขันของประเทศ(บพข.)</t>
  </si>
  <si>
    <t>3-5 ต.ค. 66
10-12 ต.ค. 66</t>
  </si>
  <si>
    <t>Foundation pet nutrition</t>
  </si>
  <si>
    <t>การอบรมข้อกำหนดด้านอาหารสัตว์เลี้ยง</t>
  </si>
  <si>
    <t>กลุ่มรับรองด้านการปศุสัตว์</t>
  </si>
  <si>
    <t>12 มีนาคม 67</t>
  </si>
  <si>
    <t>6-8 มีนาคม 2567</t>
  </si>
  <si>
    <t>นักวิชาการสัตวบาลชำนาญการ</t>
  </si>
  <si>
    <t>เข้าร่วมโครงการฝึกอบรม  เรื่อง ความรู้แนวทางการปฏิบัติที่ดีสำหรับการจัดการบ้านนกแอ่นกินรังตามการปฏิบัติที่ ดีทางการเกษตรตามมาตรฐาน KU Standard</t>
  </si>
  <si>
    <t>22 กุมภาพันธ์ 67</t>
  </si>
  <si>
    <t>การศึกษา เรียนรู้ ดูงาน เกี่ยวกับระบบ</t>
  </si>
  <si>
    <t>4 มีนาคม 2567</t>
  </si>
  <si>
    <t>ผู้เชี่ยวชาญด้านพัฒนาระบบและรับรองคุณภาพเนื้อสัตว์และผลิตภัณฑ์สัตว์</t>
  </si>
  <si>
    <t>-</t>
  </si>
  <si>
    <t>12 มี.ค. 67</t>
  </si>
  <si>
    <t>การขับเคลื่อนการเปลี่ยนผ่านสู่รัฐบาลดิจิทัล</t>
  </si>
  <si>
    <t>22 มี.ค. 67</t>
  </si>
  <si>
    <t>เทคโนโลยีการตรวจเนื้อสัตว์</t>
  </si>
  <si>
    <t>กลุ่มควบคุมโรงฆ่าสัตว์ภายในประเทศ</t>
  </si>
  <si>
    <t>ฉลาดคิด พิชิต ยุคดิจิทัล</t>
  </si>
  <si>
    <t>นักวิชาการเกษตร</t>
  </si>
  <si>
    <t xml:space="preserve"> มาตรการเพื่อส่งเสริมและสนับสนุนให้มีการประกอบกิจการฆ่าสัตว์ที่ได้มาตรฐาน</t>
  </si>
  <si>
    <t>คิดค้น/ใช้นวัตกรรมใหม่ๆ</t>
  </si>
  <si>
    <t>มีค 67</t>
  </si>
  <si>
    <t>ผู้ตรวจรับรองมาตรฐานตามหลักการฮาลาล</t>
  </si>
  <si>
    <t>23-25 ม.ค. 67</t>
  </si>
  <si>
    <t>กลุ่มพัฒนาสินค้าปศุสัตว์ฮาลาล</t>
  </si>
  <si>
    <t>โครงการฝึกอบรมเสริมสร้างสมรรถนะและแลกเปลี่ยนองค์ความรู้งานมาตรฐานการปศุสัตว์ของบุคลากรสพส. ปีงบประมาณ ๒๕๖๗</t>
  </si>
  <si>
    <t>22-23 สิงหาคม 2567</t>
  </si>
  <si>
    <t>กลุ่มตรวจสอบมาตรฐานด้านการปศุสัตว์</t>
  </si>
  <si>
    <t xml:space="preserve"> ฉลาดคิด พิชิตยุคดิจิทัล</t>
  </si>
  <si>
    <t>Thailand cyber University</t>
  </si>
  <si>
    <t>รอผลฯ</t>
  </si>
  <si>
    <t>สัตวแพทย์อาวุโส</t>
  </si>
  <si>
    <t>27-29/3/2567</t>
  </si>
  <si>
    <t>ระเบียบของสหภาพยุโรป ในการควบคุมของภาครัฐ ณ ด่านนำเข้า สำหรับสินค้าที่มีแหล่งกำเนิดจากสัตว์</t>
  </si>
  <si>
    <t>15-16/8/2567</t>
  </si>
  <si>
    <t>การศึกษา เรียบรู้ ดูงานเกี่ยวกับระบบสารบรรณของกรมปศุสัตว์</t>
  </si>
  <si>
    <t>ไม่ส่งทั้ง1และ2</t>
  </si>
  <si>
    <t>ไม่ยอมส่ง</t>
  </si>
  <si>
    <r>
      <t>จำนวน</t>
    </r>
    <r>
      <rPr>
        <b/>
        <u/>
        <sz val="10"/>
        <color theme="1"/>
        <rFont val="TH SarabunPSK"/>
        <family val="2"/>
      </rPr>
      <t>ข้าราชการ</t>
    </r>
    <r>
      <rPr>
        <b/>
        <sz val="10"/>
        <color theme="1"/>
        <rFont val="TH SarabunPSK"/>
        <family val="2"/>
      </rPr>
      <t>ทั้งหมดในหน่วยงาน (คน)</t>
    </r>
  </si>
  <si>
    <t>นายอนุชา  มุมอ่อน</t>
  </si>
  <si>
    <t>การบริหารโครงการสำหรับข้าราชการระดับปฏิบัติการ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</si>
</sst>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[$-1870000]d/m/yy;@"/>
    <numFmt numFmtId="165" formatCode="[$-187041E]d\ mmm\ yy;@"/>
    <numFmt numFmtId="166" formatCode="#,##0_ ;\-#,##0\ "/>
    <numFmt numFmtId="167" formatCode="#,##0.00_ ;\-#,##0.00\ "/>
    <numFmt numFmtId="168" formatCode="&quot;฿&quot;#,##0.00"/>
    <numFmt numFmtId="169" formatCode="[$-1870000]d/m/yy"/>
    <numFmt numFmtId="170" formatCode="_-* #,##0.00_-;\-* #,##0.00_-;_-* &quot;-&quot;??_-;_-@"/>
  </numFmts>
  <fonts count="61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10"/>
      <color theme="1"/>
      <name val="TH SarabunPSK"/>
      <family val="2"/>
    </font>
    <font>
      <sz val="10"/>
      <name val="TH SarabunPSK"/>
      <family val="2"/>
    </font>
    <font>
      <b/>
      <u/>
      <sz val="10"/>
      <color theme="1"/>
      <name val="TH SarabunPSK"/>
      <family val="2"/>
    </font>
    <font>
      <sz val="16"/>
      <color indexed="8"/>
      <name val="TH SarabunPSK"/>
      <family val="2"/>
    </font>
    <font>
      <sz val="10"/>
      <color rgb="FF000000"/>
      <name val="Arial"/>
      <family val="2"/>
    </font>
    <font>
      <sz val="12"/>
      <color indexed="8"/>
      <name val="TH SarabunPSK"/>
      <family val="2"/>
    </font>
    <font>
      <sz val="8"/>
      <color indexed="8"/>
      <name val="TH SarabunPSK"/>
      <family val="2"/>
    </font>
    <font>
      <sz val="11"/>
      <color indexed="8"/>
      <name val="TH SarabunPSK"/>
      <family val="2"/>
    </font>
    <font>
      <sz val="14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15" fillId="0" borderId="0"/>
    <xf numFmtId="0" fontId="56" fillId="0" borderId="0"/>
    <xf numFmtId="0" fontId="56" fillId="0" borderId="0"/>
  </cellStyleXfs>
  <cellXfs count="290">
    <xf numFmtId="0" fontId="0" fillId="0" borderId="0" xfId="0"/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164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3" fontId="16" fillId="2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5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6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6" fontId="19" fillId="2" borderId="4" xfId="1" applyNumberFormat="1" applyFont="1" applyFill="1" applyBorder="1" applyAlignment="1">
      <alignment horizontal="center" vertical="center" shrinkToFit="1"/>
    </xf>
    <xf numFmtId="167" fontId="6" fillId="2" borderId="4" xfId="1" applyNumberFormat="1" applyFont="1" applyFill="1" applyBorder="1" applyAlignment="1">
      <alignment horizontal="center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8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8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65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4" borderId="4" xfId="0" applyNumberFormat="1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shrinkToFit="1"/>
      <protection locked="0"/>
    </xf>
    <xf numFmtId="168" fontId="20" fillId="2" borderId="0" xfId="0" applyNumberFormat="1" applyFont="1" applyFill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0" fontId="5" fillId="0" borderId="4" xfId="0" applyFont="1" applyFill="1" applyBorder="1" applyProtection="1">
      <protection locked="0"/>
    </xf>
    <xf numFmtId="0" fontId="27" fillId="0" borderId="4" xfId="0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6" fillId="0" borderId="4" xfId="0" applyFont="1" applyFill="1" applyBorder="1"/>
    <xf numFmtId="0" fontId="27" fillId="0" borderId="4" xfId="0" applyFont="1" applyBorder="1" applyAlignment="1" applyProtection="1">
      <alignment shrinkToFit="1"/>
      <protection locked="0"/>
    </xf>
    <xf numFmtId="0" fontId="27" fillId="2" borderId="4" xfId="0" applyFont="1" applyFill="1" applyBorder="1" applyAlignment="1">
      <alignment horizontal="center"/>
    </xf>
    <xf numFmtId="0" fontId="27" fillId="0" borderId="0" xfId="0" applyFont="1" applyProtection="1"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27" fillId="0" borderId="4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25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55" fillId="0" borderId="4" xfId="0" applyFont="1" applyFill="1" applyBorder="1" applyAlignment="1">
      <alignment vertical="center"/>
    </xf>
    <xf numFmtId="0" fontId="55" fillId="0" borderId="4" xfId="0" applyFont="1" applyFill="1" applyBorder="1" applyAlignment="1">
      <alignment horizontal="left" vertical="center"/>
    </xf>
    <xf numFmtId="0" fontId="5" fillId="0" borderId="0" xfId="0" applyFont="1" applyFill="1" applyProtection="1"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0" fontId="27" fillId="6" borderId="4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shrinkToFit="1"/>
    </xf>
    <xf numFmtId="0" fontId="10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3" fillId="0" borderId="1" xfId="0" applyFont="1" applyFill="1" applyBorder="1" applyAlignment="1" applyProtection="1">
      <alignment horizontal="center" vertical="center" shrinkToFit="1"/>
      <protection locked="0"/>
    </xf>
    <xf numFmtId="0" fontId="53" fillId="0" borderId="2" xfId="0" applyFont="1" applyFill="1" applyBorder="1" applyAlignment="1" applyProtection="1">
      <alignment horizontal="center" vertical="center" shrinkToFit="1"/>
      <protection locked="0"/>
    </xf>
    <xf numFmtId="0" fontId="53" fillId="0" borderId="3" xfId="0" applyFont="1" applyFill="1" applyBorder="1" applyAlignment="1" applyProtection="1">
      <alignment horizontal="center" vertical="center" shrinkToFit="1"/>
      <protection locked="0"/>
    </xf>
    <xf numFmtId="0" fontId="42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43" fontId="1" fillId="0" borderId="0" xfId="1" applyFont="1" applyFill="1" applyAlignment="1" applyProtection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right" vertical="center" shrinkToFit="1"/>
    </xf>
    <xf numFmtId="0" fontId="26" fillId="0" borderId="0" xfId="0" applyFont="1" applyFill="1" applyAlignment="1">
      <alignment horizontal="right" vertical="center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vertical="center" shrinkToFit="1"/>
      <protection locked="0"/>
    </xf>
    <xf numFmtId="0" fontId="41" fillId="0" borderId="4" xfId="0" applyFont="1" applyFill="1" applyBorder="1" applyAlignment="1">
      <alignment horizontal="center" vertical="center" shrinkToFit="1"/>
    </xf>
    <xf numFmtId="165" fontId="22" fillId="0" borderId="0" xfId="0" applyNumberFormat="1" applyFont="1" applyFill="1" applyAlignment="1" applyProtection="1">
      <alignment vertical="center" shrinkToFit="1"/>
      <protection locked="0"/>
    </xf>
    <xf numFmtId="165" fontId="1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horizontal="center" vertical="center" textRotation="90" shrinkToFit="1"/>
    </xf>
    <xf numFmtId="0" fontId="7" fillId="0" borderId="0" xfId="0" applyFont="1" applyFill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2" fontId="5" fillId="0" borderId="0" xfId="0" applyNumberFormat="1" applyFont="1" applyFill="1" applyAlignment="1">
      <alignment horizontal="center" vertical="center" shrinkToFit="1"/>
    </xf>
    <xf numFmtId="43" fontId="5" fillId="0" borderId="0" xfId="1" applyFont="1" applyFill="1" applyAlignment="1" applyProtection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26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shrinkToFit="1"/>
    </xf>
    <xf numFmtId="0" fontId="5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40" fillId="0" borderId="1" xfId="0" applyNumberFormat="1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>
      <alignment vertical="center" shrinkToFit="1"/>
    </xf>
    <xf numFmtId="0" fontId="6" fillId="0" borderId="5" xfId="0" applyFont="1" applyFill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164" fontId="5" fillId="0" borderId="4" xfId="0" applyNumberFormat="1" applyFont="1" applyFill="1" applyBorder="1" applyAlignment="1" applyProtection="1">
      <alignment vertical="center" shrinkToFit="1"/>
      <protection locked="0"/>
    </xf>
    <xf numFmtId="2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3" fontId="5" fillId="0" borderId="4" xfId="1" applyFont="1" applyFill="1" applyBorder="1" applyAlignment="1" applyProtection="1">
      <alignment horizontal="center" vertical="center" shrinkToFit="1"/>
      <protection locked="0"/>
    </xf>
    <xf numFmtId="1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>
      <alignment vertical="center" shrinkToFit="1"/>
    </xf>
    <xf numFmtId="0" fontId="6" fillId="0" borderId="5" xfId="0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164" fontId="6" fillId="0" borderId="5" xfId="0" applyNumberFormat="1" applyFont="1" applyFill="1" applyBorder="1" applyAlignment="1" applyProtection="1">
      <alignment vertical="center" shrinkToFit="1"/>
      <protection locked="0"/>
    </xf>
    <xf numFmtId="2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43" fontId="6" fillId="0" borderId="5" xfId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164" fontId="6" fillId="0" borderId="4" xfId="0" applyNumberFormat="1" applyFont="1" applyFill="1" applyBorder="1" applyAlignment="1" applyProtection="1">
      <alignment vertical="center" shrinkToFit="1"/>
      <protection locked="0"/>
    </xf>
    <xf numFmtId="2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43" fontId="6" fillId="0" borderId="4" xfId="1" applyFont="1" applyFill="1" applyBorder="1" applyAlignment="1" applyProtection="1">
      <alignment horizontal="center" vertical="center" shrinkToFit="1"/>
      <protection locked="0"/>
    </xf>
    <xf numFmtId="49" fontId="19" fillId="0" borderId="4" xfId="0" applyNumberFormat="1" applyFont="1" applyFill="1" applyBorder="1" applyAlignment="1" applyProtection="1">
      <alignment vertical="center" shrinkToFit="1"/>
      <protection locked="0"/>
    </xf>
    <xf numFmtId="0" fontId="19" fillId="0" borderId="4" xfId="0" applyFont="1" applyFill="1" applyBorder="1" applyAlignment="1" applyProtection="1">
      <alignment vertical="center" shrinkToFit="1"/>
      <protection locked="0"/>
    </xf>
    <xf numFmtId="0" fontId="19" fillId="0" borderId="5" xfId="0" applyFont="1" applyFill="1" applyBorder="1" applyAlignment="1" applyProtection="1">
      <alignment vertical="center" shrinkToFit="1"/>
      <protection locked="0"/>
    </xf>
    <xf numFmtId="0" fontId="19" fillId="0" borderId="4" xfId="0" applyFont="1" applyFill="1" applyBorder="1" applyAlignment="1" applyProtection="1">
      <alignment horizontal="center" vertical="center" shrinkToFit="1"/>
      <protection locked="0"/>
    </xf>
    <xf numFmtId="164" fontId="19" fillId="0" borderId="4" xfId="0" applyNumberFormat="1" applyFont="1" applyFill="1" applyBorder="1" applyAlignment="1" applyProtection="1">
      <alignment vertical="center" shrinkToFit="1"/>
      <protection locked="0"/>
    </xf>
    <xf numFmtId="2" fontId="19" fillId="0" borderId="4" xfId="0" applyNumberFormat="1" applyFont="1" applyFill="1" applyBorder="1" applyAlignment="1" applyProtection="1">
      <alignment horizontal="center" vertical="center" shrinkToFit="1"/>
      <protection locked="0"/>
    </xf>
    <xf numFmtId="43" fontId="19" fillId="0" borderId="4" xfId="1" applyFont="1" applyFill="1" applyBorder="1" applyAlignment="1" applyProtection="1">
      <alignment horizontal="center" vertical="center" shrinkToFit="1"/>
      <protection locked="0"/>
    </xf>
    <xf numFmtId="0" fontId="19" fillId="0" borderId="5" xfId="0" applyFont="1" applyFill="1" applyBorder="1" applyAlignment="1" applyProtection="1">
      <alignment horizontal="center" vertical="center" shrinkToFit="1"/>
      <protection locked="0"/>
    </xf>
    <xf numFmtId="1" fontId="19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Fill="1" applyBorder="1" applyAlignment="1">
      <alignment vertical="center"/>
    </xf>
    <xf numFmtId="49" fontId="27" fillId="0" borderId="4" xfId="0" applyNumberFormat="1" applyFont="1" applyFill="1" applyBorder="1" applyAlignment="1" applyProtection="1">
      <alignment vertical="center" shrinkToFit="1"/>
      <protection locked="0"/>
    </xf>
    <xf numFmtId="0" fontId="27" fillId="0" borderId="4" xfId="0" applyFont="1" applyFill="1" applyBorder="1" applyAlignment="1" applyProtection="1">
      <alignment vertical="center" shrinkToFit="1"/>
      <protection locked="0"/>
    </xf>
    <xf numFmtId="49" fontId="27" fillId="0" borderId="5" xfId="0" applyNumberFormat="1" applyFont="1" applyFill="1" applyBorder="1" applyAlignment="1" applyProtection="1">
      <alignment vertical="center" shrinkToFit="1"/>
      <protection locked="0"/>
    </xf>
    <xf numFmtId="0" fontId="27" fillId="0" borderId="5" xfId="0" applyFont="1" applyFill="1" applyBorder="1" applyAlignment="1" applyProtection="1">
      <alignment vertical="center" shrinkToFit="1"/>
      <protection locked="0"/>
    </xf>
    <xf numFmtId="0" fontId="27" fillId="0" borderId="4" xfId="0" applyFont="1" applyFill="1" applyBorder="1" applyAlignment="1" applyProtection="1">
      <alignment horizontal="center" vertical="center" shrinkToFit="1"/>
      <protection locked="0"/>
    </xf>
    <xf numFmtId="164" fontId="27" fillId="0" borderId="4" xfId="0" applyNumberFormat="1" applyFont="1" applyFill="1" applyBorder="1" applyAlignment="1" applyProtection="1">
      <alignment vertical="center" shrinkToFit="1"/>
      <protection locked="0"/>
    </xf>
    <xf numFmtId="2" fontId="27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5" xfId="0" applyFont="1" applyFill="1" applyBorder="1" applyAlignment="1" applyProtection="1">
      <alignment horizontal="center" vertical="center" shrinkToFit="1"/>
      <protection locked="0"/>
    </xf>
    <xf numFmtId="1" fontId="27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1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49" fontId="5" fillId="0" borderId="4" xfId="0" applyNumberFormat="1" applyFont="1" applyFill="1" applyBorder="1" applyAlignment="1" applyProtection="1">
      <alignment vertical="center" shrinkToFit="1"/>
      <protection locked="0"/>
    </xf>
    <xf numFmtId="49" fontId="19" fillId="0" borderId="11" xfId="0" applyNumberFormat="1" applyFont="1" applyFill="1" applyBorder="1" applyAlignment="1">
      <alignment vertical="center" shrinkToFit="1"/>
    </xf>
    <xf numFmtId="0" fontId="19" fillId="0" borderId="11" xfId="0" applyFont="1" applyFill="1" applyBorder="1" applyAlignment="1">
      <alignment vertical="center" shrinkToFit="1"/>
    </xf>
    <xf numFmtId="0" fontId="19" fillId="0" borderId="12" xfId="0" applyFont="1" applyFill="1" applyBorder="1" applyAlignment="1">
      <alignment vertical="center" shrinkToFit="1"/>
    </xf>
    <xf numFmtId="0" fontId="19" fillId="0" borderId="12" xfId="0" applyFont="1" applyFill="1" applyBorder="1" applyAlignment="1">
      <alignment horizontal="center" vertical="center" shrinkToFit="1"/>
    </xf>
    <xf numFmtId="169" fontId="19" fillId="0" borderId="12" xfId="0" applyNumberFormat="1" applyFont="1" applyFill="1" applyBorder="1" applyAlignment="1">
      <alignment vertical="center" shrinkToFit="1"/>
    </xf>
    <xf numFmtId="2" fontId="19" fillId="0" borderId="12" xfId="0" applyNumberFormat="1" applyFont="1" applyFill="1" applyBorder="1" applyAlignment="1">
      <alignment horizontal="center" vertical="center" shrinkToFit="1"/>
    </xf>
    <xf numFmtId="170" fontId="19" fillId="0" borderId="12" xfId="0" applyNumberFormat="1" applyFont="1" applyFill="1" applyBorder="1" applyAlignment="1">
      <alignment horizontal="center" vertical="center" shrinkToFit="1"/>
    </xf>
    <xf numFmtId="1" fontId="19" fillId="0" borderId="12" xfId="0" applyNumberFormat="1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vertical="center" shrinkToFit="1"/>
    </xf>
    <xf numFmtId="0" fontId="19" fillId="0" borderId="13" xfId="0" applyFont="1" applyFill="1" applyBorder="1" applyAlignment="1">
      <alignment vertical="center" shrinkToFit="1"/>
    </xf>
    <xf numFmtId="0" fontId="19" fillId="0" borderId="13" xfId="0" applyFont="1" applyFill="1" applyBorder="1" applyAlignment="1">
      <alignment horizontal="center" vertical="center" shrinkToFit="1"/>
    </xf>
    <xf numFmtId="49" fontId="6" fillId="0" borderId="11" xfId="0" applyNumberFormat="1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center" vertical="center" shrinkToFit="1"/>
    </xf>
    <xf numFmtId="169" fontId="6" fillId="0" borderId="12" xfId="0" applyNumberFormat="1" applyFont="1" applyFill="1" applyBorder="1" applyAlignment="1">
      <alignment vertical="center" shrinkToFit="1"/>
    </xf>
    <xf numFmtId="2" fontId="6" fillId="0" borderId="12" xfId="0" applyNumberFormat="1" applyFont="1" applyFill="1" applyBorder="1" applyAlignment="1">
      <alignment horizontal="center" vertical="center" shrinkToFit="1"/>
    </xf>
    <xf numFmtId="170" fontId="6" fillId="0" borderId="12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1" fontId="6" fillId="0" borderId="12" xfId="0" applyNumberFormat="1" applyFont="1" applyFill="1" applyBorder="1" applyAlignment="1">
      <alignment horizontal="center" vertical="center" shrinkToFit="1"/>
    </xf>
    <xf numFmtId="169" fontId="6" fillId="0" borderId="12" xfId="0" applyNumberFormat="1" applyFont="1" applyFill="1" applyBorder="1" applyAlignment="1">
      <alignment vertical="center" wrapText="1" shrinkToFit="1"/>
    </xf>
    <xf numFmtId="169" fontId="19" fillId="0" borderId="13" xfId="0" applyNumberFormat="1" applyFont="1" applyFill="1" applyBorder="1" applyAlignment="1">
      <alignment vertical="center" shrinkToFit="1"/>
    </xf>
    <xf numFmtId="2" fontId="19" fillId="0" borderId="13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  <protection locked="0"/>
    </xf>
    <xf numFmtId="2" fontId="6" fillId="0" borderId="1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Fill="1" applyBorder="1" applyAlignment="1">
      <alignment horizontal="left" vertical="center" shrinkToFit="1"/>
    </xf>
    <xf numFmtId="0" fontId="19" fillId="0" borderId="4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169" fontId="5" fillId="0" borderId="12" xfId="0" applyNumberFormat="1" applyFont="1" applyFill="1" applyBorder="1" applyAlignment="1">
      <alignment vertical="center" shrinkToFit="1"/>
    </xf>
    <xf numFmtId="2" fontId="5" fillId="0" borderId="12" xfId="0" applyNumberFormat="1" applyFont="1" applyFill="1" applyBorder="1" applyAlignment="1">
      <alignment horizontal="center" vertical="center" shrinkToFit="1"/>
    </xf>
    <xf numFmtId="170" fontId="5" fillId="0" borderId="12" xfId="0" applyNumberFormat="1" applyFont="1" applyFill="1" applyBorder="1" applyAlignment="1">
      <alignment horizontal="center" vertical="center" shrinkToFit="1"/>
    </xf>
    <xf numFmtId="1" fontId="5" fillId="0" borderId="12" xfId="0" applyNumberFormat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shrinkToFit="1"/>
    </xf>
    <xf numFmtId="169" fontId="5" fillId="0" borderId="13" xfId="0" applyNumberFormat="1" applyFont="1" applyFill="1" applyBorder="1" applyAlignment="1">
      <alignment vertical="center" shrinkToFit="1"/>
    </xf>
    <xf numFmtId="2" fontId="5" fillId="0" borderId="13" xfId="0" applyNumberFormat="1" applyFont="1" applyFill="1" applyBorder="1" applyAlignment="1">
      <alignment horizontal="center" vertical="center" shrinkToFit="1"/>
    </xf>
    <xf numFmtId="170" fontId="5" fillId="0" borderId="13" xfId="0" applyNumberFormat="1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vertical="center" shrinkToFit="1"/>
    </xf>
    <xf numFmtId="0" fontId="57" fillId="0" borderId="4" xfId="2" applyFont="1" applyFill="1" applyBorder="1" applyAlignment="1">
      <alignment vertical="center"/>
    </xf>
    <xf numFmtId="0" fontId="58" fillId="0" borderId="4" xfId="3" applyFont="1" applyFill="1" applyBorder="1" applyAlignment="1">
      <alignment horizontal="center" vertical="center" shrinkToFit="1"/>
    </xf>
    <xf numFmtId="0" fontId="5" fillId="0" borderId="5" xfId="2" applyFont="1" applyFill="1" applyBorder="1" applyAlignment="1" applyProtection="1">
      <alignment vertical="center" shrinkToFit="1"/>
      <protection locked="0"/>
    </xf>
    <xf numFmtId="164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4" xfId="2" applyFont="1" applyFill="1" applyBorder="1" applyAlignment="1">
      <alignment vertical="center"/>
    </xf>
    <xf numFmtId="0" fontId="59" fillId="0" borderId="4" xfId="3" applyFont="1" applyFill="1" applyBorder="1" applyAlignment="1">
      <alignment horizontal="center" vertical="center" shrinkToFit="1"/>
    </xf>
    <xf numFmtId="0" fontId="59" fillId="0" borderId="4" xfId="2" applyFont="1" applyFill="1" applyBorder="1" applyAlignment="1">
      <alignment horizontal="center" vertical="center" shrinkToFit="1"/>
    </xf>
    <xf numFmtId="0" fontId="1" fillId="0" borderId="4" xfId="2" applyFont="1" applyFill="1" applyBorder="1" applyAlignment="1" applyProtection="1">
      <alignment horizontal="center" vertical="center" shrinkToFit="1"/>
      <protection locked="0"/>
    </xf>
    <xf numFmtId="0" fontId="59" fillId="0" borderId="4" xfId="2" applyFont="1" applyFill="1" applyBorder="1" applyAlignment="1">
      <alignment vertical="center"/>
    </xf>
    <xf numFmtId="0" fontId="59" fillId="0" borderId="4" xfId="2" applyFont="1" applyFill="1" applyBorder="1" applyAlignment="1">
      <alignment horizontal="left" vertical="center"/>
    </xf>
    <xf numFmtId="0" fontId="5" fillId="0" borderId="5" xfId="2" applyFont="1" applyFill="1" applyBorder="1" applyAlignment="1" applyProtection="1">
      <alignment horizontal="center" vertical="center" shrinkToFit="1"/>
      <protection locked="0"/>
    </xf>
    <xf numFmtId="0" fontId="60" fillId="0" borderId="4" xfId="4" applyFont="1" applyFill="1" applyBorder="1" applyAlignment="1">
      <alignment horizontal="center" vertical="center" shrinkToFit="1"/>
    </xf>
    <xf numFmtId="0" fontId="58" fillId="0" borderId="4" xfId="3" applyFont="1" applyFill="1" applyBorder="1" applyAlignment="1">
      <alignment horizontal="center" vertical="center"/>
    </xf>
    <xf numFmtId="0" fontId="59" fillId="0" borderId="4" xfId="3" applyFont="1" applyFill="1" applyBorder="1" applyAlignment="1">
      <alignment horizontal="center" vertical="center"/>
    </xf>
    <xf numFmtId="0" fontId="59" fillId="0" borderId="4" xfId="2" applyFont="1" applyFill="1" applyBorder="1" applyAlignment="1">
      <alignment horizontal="center" vertical="center" wrapText="1"/>
    </xf>
    <xf numFmtId="0" fontId="60" fillId="0" borderId="4" xfId="4" applyFont="1" applyFill="1" applyBorder="1" applyAlignment="1">
      <alignment horizontal="center" vertical="center"/>
    </xf>
    <xf numFmtId="49" fontId="5" fillId="0" borderId="0" xfId="0" applyNumberFormat="1" applyFont="1" applyFill="1" applyAlignment="1" applyProtection="1">
      <alignment vertical="center" shrinkToFit="1"/>
      <protection locked="0"/>
    </xf>
    <xf numFmtId="0" fontId="5" fillId="0" borderId="0" xfId="0" applyFont="1" applyFill="1" applyAlignment="1" applyProtection="1">
      <alignment vertical="center" shrinkToFit="1"/>
      <protection locked="0"/>
    </xf>
    <xf numFmtId="2" fontId="5" fillId="0" borderId="0" xfId="0" applyNumberFormat="1" applyFont="1" applyFill="1" applyAlignment="1" applyProtection="1">
      <alignment horizontal="center" vertical="center" shrinkToFit="1"/>
      <protection locked="0"/>
    </xf>
    <xf numFmtId="43" fontId="5" fillId="0" borderId="0" xfId="1" applyFont="1" applyFill="1" applyAlignment="1" applyProtection="1">
      <alignment horizontal="center" vertical="center" shrinkToFit="1"/>
      <protection locked="0"/>
    </xf>
    <xf numFmtId="1" fontId="5" fillId="0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52" fillId="0" borderId="0" xfId="0" applyFont="1" applyFill="1" applyAlignment="1">
      <alignment horizontal="right" vertical="center" wrapText="1"/>
    </xf>
    <xf numFmtId="0" fontId="52" fillId="0" borderId="7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 shrinkToFit="1"/>
    </xf>
    <xf numFmtId="0" fontId="26" fillId="3" borderId="6" xfId="0" applyFont="1" applyFill="1" applyBorder="1" applyAlignment="1">
      <alignment horizontal="left" vertical="center" wrapText="1" shrinkToFit="1"/>
    </xf>
    <xf numFmtId="0" fontId="2" fillId="3" borderId="6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 shrinkToFit="1"/>
    </xf>
    <xf numFmtId="0" fontId="4" fillId="4" borderId="4" xfId="0" applyFont="1" applyFill="1" applyBorder="1" applyAlignment="1">
      <alignment horizontal="center" vertical="center" textRotation="90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4" borderId="2" xfId="0" applyFont="1" applyFill="1" applyBorder="1" applyAlignment="1">
      <alignment horizontal="center" vertical="center" shrinkToFit="1"/>
    </xf>
    <xf numFmtId="0" fontId="39" fillId="4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textRotation="90" shrinkToFit="1"/>
    </xf>
    <xf numFmtId="0" fontId="4" fillId="3" borderId="10" xfId="0" applyFont="1" applyFill="1" applyBorder="1" applyAlignment="1">
      <alignment horizontal="center" vertical="center" textRotation="90" shrinkToFit="1"/>
    </xf>
    <xf numFmtId="0" fontId="4" fillId="3" borderId="5" xfId="0" applyFont="1" applyFill="1" applyBorder="1" applyAlignment="1">
      <alignment horizontal="center" vertical="center" textRotation="90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9" fillId="5" borderId="1" xfId="0" applyFont="1" applyFill="1" applyBorder="1" applyAlignment="1">
      <alignment horizontal="center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textRotation="90" shrinkToFit="1"/>
    </xf>
    <xf numFmtId="0" fontId="4" fillId="5" borderId="10" xfId="0" applyFont="1" applyFill="1" applyBorder="1" applyAlignment="1">
      <alignment horizontal="center" vertical="center" textRotation="90" shrinkToFit="1"/>
    </xf>
    <xf numFmtId="0" fontId="4" fillId="5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6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shrinkToFit="1"/>
    </xf>
    <xf numFmtId="2" fontId="4" fillId="4" borderId="4" xfId="0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5">
    <cellStyle name="Comma" xfId="1" builtinId="3"/>
    <cellStyle name="Normal" xfId="0" builtinId="0"/>
    <cellStyle name="Normal 4" xfId="2"/>
    <cellStyle name="Normal 7" xfId="4"/>
    <cellStyle name="Normal 8" xfId="3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48418</xdr:colOff>
      <xdr:row>1</xdr:row>
      <xdr:rowOff>24709</xdr:rowOff>
    </xdr:from>
    <xdr:to>
      <xdr:col>13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95250</xdr:colOff>
      <xdr:row>0</xdr:row>
      <xdr:rowOff>80596</xdr:rowOff>
    </xdr:from>
    <xdr:to>
      <xdr:col>2</xdr:col>
      <xdr:colOff>705217</xdr:colOff>
      <xdr:row>0</xdr:row>
      <xdr:rowOff>374284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EB251DC0-B7EE-4369-9FCF-C6830B63086D}"/>
            </a:ext>
          </a:extLst>
        </xdr:cNvPr>
        <xdr:cNvSpPr txBox="1"/>
      </xdr:nvSpPr>
      <xdr:spPr>
        <a:xfrm>
          <a:off x="95250" y="8059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3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 w="9525">
          <a:solidFill>
            <a:schemeClr val="accent1">
              <a:lumMod val="75000"/>
            </a:schemeClr>
          </a:solidFill>
        </a:ln>
      </a:spPr>
      <a:bodyPr vertOverflow="clip" horzOverflow="clip" rtlCol="0" anchor="ctr"/>
      <a:lstStyle>
        <a:defPPr algn="ctr">
          <a:defRPr sz="2000" b="1">
            <a:solidFill>
              <a:schemeClr val="bg1"/>
            </a:solidFill>
            <a:latin typeface="JasmineUPC" panose="02020603050405020304" pitchFamily="18" charset="-34"/>
            <a:cs typeface="JasmineUPC" panose="02020603050405020304" pitchFamily="18" charset="-34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612"/>
  <sheetViews>
    <sheetView showGridLines="0" tabSelected="1" zoomScale="150" zoomScaleNormal="150" zoomScaleSheetLayoutView="90" zoomScalePageLayoutView="120" workbookViewId="0">
      <pane ySplit="6" topLeftCell="A76" activePane="bottomLeft" state="frozen"/>
      <selection pane="bottomLeft" activeCell="G19" sqref="G19"/>
    </sheetView>
  </sheetViews>
  <sheetFormatPr defaultColWidth="9" defaultRowHeight="21.95" customHeight="1"/>
  <cols>
    <col min="1" max="1" width="3.140625" style="191" customWidth="1"/>
    <col min="2" max="2" width="18.42578125" style="225" customWidth="1"/>
    <col min="3" max="3" width="11" style="226" customWidth="1"/>
    <col min="4" max="4" width="10.42578125" style="226" customWidth="1"/>
    <col min="5" max="5" width="4.7109375" style="226" customWidth="1"/>
    <col min="6" max="6" width="22.28515625" style="226" customWidth="1"/>
    <col min="7" max="7" width="13.5703125" style="226" customWidth="1"/>
    <col min="8" max="8" width="12.42578125" style="226" customWidth="1"/>
    <col min="9" max="9" width="8.28515625" style="191" customWidth="1"/>
    <col min="10" max="10" width="7" style="226" customWidth="1"/>
    <col min="11" max="11" width="7" style="227" customWidth="1"/>
    <col min="12" max="12" width="6" style="228" customWidth="1"/>
    <col min="13" max="13" width="5.5703125" style="191" customWidth="1"/>
    <col min="14" max="14" width="10.5703125" style="229" bestFit="1" customWidth="1"/>
    <col min="15" max="15" width="7.42578125" style="105" customWidth="1"/>
    <col min="16" max="16384" width="9" style="105"/>
  </cols>
  <sheetData>
    <row r="1" spans="1:16" s="81" customFormat="1" ht="4.5" customHeight="1">
      <c r="A1" s="77"/>
      <c r="B1" s="77"/>
      <c r="C1" s="78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9"/>
      <c r="P1" s="80"/>
    </row>
    <row r="2" spans="1:16" s="81" customFormat="1" ht="27.75" customHeight="1">
      <c r="A2" s="82"/>
      <c r="B2" s="83" t="s">
        <v>56</v>
      </c>
      <c r="C2" s="84" t="s">
        <v>97</v>
      </c>
      <c r="D2" s="85"/>
      <c r="E2" s="86"/>
      <c r="F2" s="87" t="s">
        <v>73</v>
      </c>
      <c r="G2" s="87"/>
      <c r="H2" s="87"/>
      <c r="I2" s="87"/>
      <c r="J2" s="87"/>
      <c r="K2" s="87"/>
      <c r="L2" s="87"/>
      <c r="M2" s="87"/>
      <c r="N2" s="87"/>
    </row>
    <row r="3" spans="1:16" s="81" customFormat="1" ht="18" customHeight="1">
      <c r="A3" s="82"/>
      <c r="B3" s="88"/>
      <c r="C3" s="89" t="s">
        <v>57</v>
      </c>
      <c r="D3" s="88"/>
      <c r="E3" s="88"/>
      <c r="F3" s="90"/>
      <c r="G3" s="90"/>
      <c r="H3" s="90"/>
      <c r="I3" s="90"/>
      <c r="J3" s="90"/>
      <c r="K3" s="91"/>
      <c r="L3" s="92"/>
      <c r="M3" s="90"/>
      <c r="N3" s="90"/>
    </row>
    <row r="4" spans="1:16" s="81" customFormat="1" ht="33.75" customHeight="1">
      <c r="A4" s="231" t="s">
        <v>487</v>
      </c>
      <c r="B4" s="231"/>
      <c r="C4" s="232"/>
      <c r="D4" s="93">
        <v>67</v>
      </c>
      <c r="E4" s="94"/>
      <c r="F4" s="95" t="s">
        <v>61</v>
      </c>
      <c r="G4" s="49">
        <v>235</v>
      </c>
      <c r="H4" s="96" t="s">
        <v>49</v>
      </c>
      <c r="I4" s="97">
        <v>2567</v>
      </c>
      <c r="J4" s="98" t="s">
        <v>76</v>
      </c>
      <c r="K4" s="99" t="s">
        <v>98</v>
      </c>
      <c r="L4" s="99"/>
      <c r="M4" s="100" t="s">
        <v>47</v>
      </c>
      <c r="N4" s="101">
        <v>45554</v>
      </c>
    </row>
    <row r="5" spans="1:16" s="109" customFormat="1" ht="4.5" customHeight="1">
      <c r="A5" s="102"/>
      <c r="B5" s="103"/>
      <c r="C5" s="103"/>
      <c r="D5" s="103"/>
      <c r="E5" s="103"/>
      <c r="F5" s="103"/>
      <c r="G5" s="104"/>
      <c r="H5" s="105"/>
      <c r="I5" s="106"/>
      <c r="J5" s="105"/>
      <c r="K5" s="107"/>
      <c r="L5" s="108"/>
      <c r="M5" s="106"/>
      <c r="N5" s="106"/>
      <c r="O5" s="105"/>
      <c r="P5" s="105"/>
    </row>
    <row r="6" spans="1:16" s="120" customFormat="1" ht="39.75" customHeight="1">
      <c r="A6" s="110" t="s">
        <v>0</v>
      </c>
      <c r="B6" s="110" t="s">
        <v>64</v>
      </c>
      <c r="C6" s="111" t="s">
        <v>1</v>
      </c>
      <c r="D6" s="110" t="s">
        <v>75</v>
      </c>
      <c r="E6" s="112" t="s">
        <v>3</v>
      </c>
      <c r="F6" s="110" t="s">
        <v>70</v>
      </c>
      <c r="G6" s="113" t="s">
        <v>4</v>
      </c>
      <c r="H6" s="114" t="s">
        <v>5</v>
      </c>
      <c r="I6" s="110" t="s">
        <v>2</v>
      </c>
      <c r="J6" s="115" t="s">
        <v>45</v>
      </c>
      <c r="K6" s="116" t="s">
        <v>46</v>
      </c>
      <c r="L6" s="117" t="s">
        <v>71</v>
      </c>
      <c r="M6" s="118" t="s">
        <v>52</v>
      </c>
      <c r="N6" s="119" t="s">
        <v>6</v>
      </c>
    </row>
    <row r="7" spans="1:16" ht="21.95" customHeight="1">
      <c r="A7" s="121">
        <v>1</v>
      </c>
      <c r="B7" s="122" t="s">
        <v>79</v>
      </c>
      <c r="C7" s="123" t="s">
        <v>80</v>
      </c>
      <c r="D7" s="123" t="s">
        <v>81</v>
      </c>
      <c r="E7" s="123" t="s">
        <v>68</v>
      </c>
      <c r="F7" s="124" t="s">
        <v>89</v>
      </c>
      <c r="G7" s="123" t="s">
        <v>90</v>
      </c>
      <c r="H7" s="123" t="s">
        <v>94</v>
      </c>
      <c r="I7" s="125" t="s">
        <v>95</v>
      </c>
      <c r="J7" s="126">
        <v>45363</v>
      </c>
      <c r="K7" s="127">
        <v>1</v>
      </c>
      <c r="L7" s="128">
        <v>0</v>
      </c>
      <c r="M7" s="121" t="s">
        <v>96</v>
      </c>
      <c r="N7" s="129">
        <v>1</v>
      </c>
    </row>
    <row r="8" spans="1:16" ht="21.95" customHeight="1">
      <c r="A8" s="121">
        <v>2</v>
      </c>
      <c r="B8" s="122" t="s">
        <v>79</v>
      </c>
      <c r="C8" s="123" t="s">
        <v>80</v>
      </c>
      <c r="D8" s="123" t="s">
        <v>81</v>
      </c>
      <c r="E8" s="123" t="s">
        <v>68</v>
      </c>
      <c r="F8" s="124" t="s">
        <v>91</v>
      </c>
      <c r="G8" s="124" t="s">
        <v>77</v>
      </c>
      <c r="H8" s="124" t="s">
        <v>94</v>
      </c>
      <c r="I8" s="125" t="s">
        <v>95</v>
      </c>
      <c r="J8" s="126">
        <v>45344</v>
      </c>
      <c r="K8" s="127">
        <v>3</v>
      </c>
      <c r="L8" s="128">
        <v>0</v>
      </c>
      <c r="M8" s="121" t="s">
        <v>96</v>
      </c>
      <c r="N8" s="129">
        <v>2</v>
      </c>
    </row>
    <row r="9" spans="1:16" ht="21.95" customHeight="1">
      <c r="A9" s="125">
        <v>3</v>
      </c>
      <c r="B9" s="122" t="s">
        <v>82</v>
      </c>
      <c r="C9" s="123" t="s">
        <v>83</v>
      </c>
      <c r="D9" s="123" t="s">
        <v>81</v>
      </c>
      <c r="E9" s="123" t="s">
        <v>68</v>
      </c>
      <c r="F9" s="123" t="s">
        <v>92</v>
      </c>
      <c r="G9" s="123" t="s">
        <v>90</v>
      </c>
      <c r="H9" s="124" t="s">
        <v>423</v>
      </c>
      <c r="I9" s="125" t="s">
        <v>95</v>
      </c>
      <c r="J9" s="126">
        <v>45314</v>
      </c>
      <c r="K9" s="127">
        <v>1.3</v>
      </c>
      <c r="L9" s="128">
        <v>0</v>
      </c>
      <c r="M9" s="121" t="s">
        <v>96</v>
      </c>
      <c r="N9" s="129">
        <v>1</v>
      </c>
    </row>
    <row r="10" spans="1:16" ht="21.95" customHeight="1">
      <c r="A10" s="121">
        <v>4</v>
      </c>
      <c r="B10" s="122" t="s">
        <v>82</v>
      </c>
      <c r="C10" s="123" t="s">
        <v>83</v>
      </c>
      <c r="D10" s="123" t="s">
        <v>81</v>
      </c>
      <c r="E10" s="123" t="s">
        <v>68</v>
      </c>
      <c r="F10" s="124" t="s">
        <v>93</v>
      </c>
      <c r="G10" s="123" t="s">
        <v>77</v>
      </c>
      <c r="H10" s="124" t="s">
        <v>94</v>
      </c>
      <c r="I10" s="125" t="s">
        <v>95</v>
      </c>
      <c r="J10" s="126" t="s">
        <v>99</v>
      </c>
      <c r="K10" s="127">
        <v>24</v>
      </c>
      <c r="L10" s="128">
        <v>0</v>
      </c>
      <c r="M10" s="121" t="s">
        <v>96</v>
      </c>
      <c r="N10" s="129">
        <v>2</v>
      </c>
    </row>
    <row r="11" spans="1:16" ht="21.95" customHeight="1">
      <c r="A11" s="121">
        <v>5</v>
      </c>
      <c r="B11" s="122" t="s">
        <v>84</v>
      </c>
      <c r="C11" s="123" t="s">
        <v>83</v>
      </c>
      <c r="D11" s="123" t="s">
        <v>81</v>
      </c>
      <c r="E11" s="123" t="s">
        <v>68</v>
      </c>
      <c r="F11" s="124" t="s">
        <v>89</v>
      </c>
      <c r="G11" s="123" t="s">
        <v>90</v>
      </c>
      <c r="H11" s="124" t="s">
        <v>94</v>
      </c>
      <c r="I11" s="125" t="s">
        <v>95</v>
      </c>
      <c r="J11" s="126">
        <v>45363</v>
      </c>
      <c r="K11" s="127">
        <v>1</v>
      </c>
      <c r="L11" s="128">
        <v>0</v>
      </c>
      <c r="M11" s="121" t="s">
        <v>96</v>
      </c>
      <c r="N11" s="129">
        <v>1</v>
      </c>
    </row>
    <row r="12" spans="1:16" ht="21.95" customHeight="1">
      <c r="A12" s="125">
        <v>6</v>
      </c>
      <c r="B12" s="122" t="s">
        <v>84</v>
      </c>
      <c r="C12" s="123" t="s">
        <v>83</v>
      </c>
      <c r="D12" s="123" t="s">
        <v>81</v>
      </c>
      <c r="E12" s="123" t="s">
        <v>68</v>
      </c>
      <c r="F12" s="124" t="s">
        <v>91</v>
      </c>
      <c r="G12" s="124" t="s">
        <v>77</v>
      </c>
      <c r="H12" s="124" t="s">
        <v>94</v>
      </c>
      <c r="I12" s="125" t="s">
        <v>95</v>
      </c>
      <c r="J12" s="126">
        <v>45344</v>
      </c>
      <c r="K12" s="127">
        <v>3</v>
      </c>
      <c r="L12" s="128">
        <v>0</v>
      </c>
      <c r="M12" s="121" t="s">
        <v>96</v>
      </c>
      <c r="N12" s="129">
        <v>2</v>
      </c>
    </row>
    <row r="13" spans="1:16" ht="21.95" customHeight="1">
      <c r="A13" s="121">
        <v>7</v>
      </c>
      <c r="B13" s="122" t="s">
        <v>85</v>
      </c>
      <c r="C13" s="123" t="s">
        <v>86</v>
      </c>
      <c r="D13" s="123" t="s">
        <v>81</v>
      </c>
      <c r="E13" s="123" t="s">
        <v>68</v>
      </c>
      <c r="F13" s="124" t="s">
        <v>89</v>
      </c>
      <c r="G13" s="123" t="s">
        <v>90</v>
      </c>
      <c r="H13" s="124" t="s">
        <v>94</v>
      </c>
      <c r="I13" s="125" t="s">
        <v>95</v>
      </c>
      <c r="J13" s="126">
        <v>45363</v>
      </c>
      <c r="K13" s="127">
        <v>1</v>
      </c>
      <c r="L13" s="128">
        <v>0</v>
      </c>
      <c r="M13" s="121" t="s">
        <v>96</v>
      </c>
      <c r="N13" s="129">
        <v>1</v>
      </c>
    </row>
    <row r="14" spans="1:16" ht="21.95" customHeight="1">
      <c r="A14" s="121">
        <v>8</v>
      </c>
      <c r="B14" s="122" t="s">
        <v>85</v>
      </c>
      <c r="C14" s="123" t="s">
        <v>86</v>
      </c>
      <c r="D14" s="123" t="s">
        <v>81</v>
      </c>
      <c r="E14" s="123" t="s">
        <v>68</v>
      </c>
      <c r="F14" s="124" t="s">
        <v>91</v>
      </c>
      <c r="G14" s="124" t="s">
        <v>77</v>
      </c>
      <c r="H14" s="124" t="s">
        <v>94</v>
      </c>
      <c r="I14" s="125" t="s">
        <v>95</v>
      </c>
      <c r="J14" s="126">
        <v>45344</v>
      </c>
      <c r="K14" s="127">
        <v>3</v>
      </c>
      <c r="L14" s="128">
        <v>0</v>
      </c>
      <c r="M14" s="121" t="s">
        <v>96</v>
      </c>
      <c r="N14" s="129">
        <v>2</v>
      </c>
    </row>
    <row r="15" spans="1:16" ht="21.95" customHeight="1">
      <c r="A15" s="125">
        <v>9</v>
      </c>
      <c r="B15" s="122" t="s">
        <v>488</v>
      </c>
      <c r="C15" s="124" t="s">
        <v>88</v>
      </c>
      <c r="D15" s="123" t="s">
        <v>81</v>
      </c>
      <c r="E15" s="123" t="s">
        <v>53</v>
      </c>
      <c r="F15" s="124" t="s">
        <v>89</v>
      </c>
      <c r="G15" s="123" t="s">
        <v>90</v>
      </c>
      <c r="H15" s="124" t="s">
        <v>94</v>
      </c>
      <c r="I15" s="125" t="s">
        <v>95</v>
      </c>
      <c r="J15" s="126">
        <v>45363</v>
      </c>
      <c r="K15" s="127">
        <v>1</v>
      </c>
      <c r="L15" s="128">
        <v>0</v>
      </c>
      <c r="M15" s="121" t="s">
        <v>96</v>
      </c>
      <c r="N15" s="129">
        <v>1</v>
      </c>
    </row>
    <row r="16" spans="1:16" ht="21.95" customHeight="1">
      <c r="A16" s="121">
        <v>10</v>
      </c>
      <c r="B16" s="122" t="s">
        <v>488</v>
      </c>
      <c r="C16" s="124" t="s">
        <v>88</v>
      </c>
      <c r="D16" s="123" t="s">
        <v>81</v>
      </c>
      <c r="E16" s="123" t="s">
        <v>53</v>
      </c>
      <c r="F16" s="163" t="s">
        <v>464</v>
      </c>
      <c r="G16" s="163" t="s">
        <v>77</v>
      </c>
      <c r="H16" s="163" t="s">
        <v>94</v>
      </c>
      <c r="I16" s="125" t="s">
        <v>95</v>
      </c>
      <c r="J16" s="212" t="s">
        <v>481</v>
      </c>
      <c r="K16" s="127">
        <v>21</v>
      </c>
      <c r="L16" s="128">
        <v>0</v>
      </c>
      <c r="M16" s="121" t="s">
        <v>96</v>
      </c>
      <c r="N16" s="164">
        <v>2</v>
      </c>
    </row>
    <row r="17" spans="1:14" ht="21.95" customHeight="1">
      <c r="A17" s="121">
        <v>11</v>
      </c>
      <c r="B17" s="130" t="s">
        <v>87</v>
      </c>
      <c r="C17" s="124" t="s">
        <v>88</v>
      </c>
      <c r="D17" s="123" t="s">
        <v>81</v>
      </c>
      <c r="E17" s="123" t="s">
        <v>53</v>
      </c>
      <c r="F17" s="124" t="s">
        <v>93</v>
      </c>
      <c r="G17" s="123" t="s">
        <v>77</v>
      </c>
      <c r="H17" s="124" t="s">
        <v>94</v>
      </c>
      <c r="I17" s="125" t="s">
        <v>95</v>
      </c>
      <c r="J17" s="126" t="s">
        <v>99</v>
      </c>
      <c r="K17" s="127">
        <v>24</v>
      </c>
      <c r="L17" s="128">
        <v>0</v>
      </c>
      <c r="M17" s="121" t="s">
        <v>96</v>
      </c>
      <c r="N17" s="129">
        <v>2</v>
      </c>
    </row>
    <row r="18" spans="1:14" ht="21.95" customHeight="1">
      <c r="A18" s="125">
        <v>12</v>
      </c>
      <c r="B18" s="130" t="s">
        <v>87</v>
      </c>
      <c r="C18" s="124" t="s">
        <v>88</v>
      </c>
      <c r="D18" s="123" t="s">
        <v>81</v>
      </c>
      <c r="E18" s="123" t="s">
        <v>53</v>
      </c>
      <c r="F18" s="124" t="s">
        <v>89</v>
      </c>
      <c r="G18" s="123" t="s">
        <v>90</v>
      </c>
      <c r="H18" s="124" t="s">
        <v>94</v>
      </c>
      <c r="I18" s="125" t="s">
        <v>95</v>
      </c>
      <c r="J18" s="126">
        <v>45363</v>
      </c>
      <c r="K18" s="127">
        <v>1</v>
      </c>
      <c r="L18" s="128">
        <v>0</v>
      </c>
      <c r="M18" s="121" t="s">
        <v>96</v>
      </c>
      <c r="N18" s="129">
        <v>1</v>
      </c>
    </row>
    <row r="19" spans="1:14" ht="21.95" customHeight="1">
      <c r="A19" s="121">
        <v>13</v>
      </c>
      <c r="B19" s="131" t="s">
        <v>148</v>
      </c>
      <c r="C19" s="124" t="s">
        <v>88</v>
      </c>
      <c r="D19" s="123" t="s">
        <v>81</v>
      </c>
      <c r="E19" s="123" t="s">
        <v>53</v>
      </c>
      <c r="F19" s="124" t="s">
        <v>89</v>
      </c>
      <c r="G19" s="123" t="s">
        <v>90</v>
      </c>
      <c r="H19" s="124" t="s">
        <v>94</v>
      </c>
      <c r="I19" s="125" t="s">
        <v>95</v>
      </c>
      <c r="J19" s="126">
        <v>45363</v>
      </c>
      <c r="K19" s="127">
        <v>1</v>
      </c>
      <c r="L19" s="128">
        <v>0</v>
      </c>
      <c r="M19" s="121" t="s">
        <v>96</v>
      </c>
      <c r="N19" s="129">
        <v>1</v>
      </c>
    </row>
    <row r="20" spans="1:14" ht="21.95" customHeight="1">
      <c r="A20" s="121">
        <v>14</v>
      </c>
      <c r="B20" s="131" t="s">
        <v>148</v>
      </c>
      <c r="C20" s="124" t="s">
        <v>88</v>
      </c>
      <c r="D20" s="123" t="s">
        <v>81</v>
      </c>
      <c r="E20" s="123" t="s">
        <v>53</v>
      </c>
      <c r="F20" s="131" t="s">
        <v>489</v>
      </c>
      <c r="G20" s="123" t="s">
        <v>77</v>
      </c>
      <c r="H20" s="124" t="s">
        <v>423</v>
      </c>
      <c r="I20" s="125"/>
      <c r="J20" s="126">
        <v>45364</v>
      </c>
      <c r="K20" s="127">
        <v>2</v>
      </c>
      <c r="L20" s="128">
        <v>0</v>
      </c>
      <c r="M20" s="121" t="s">
        <v>96</v>
      </c>
      <c r="N20" s="230">
        <v>2</v>
      </c>
    </row>
    <row r="21" spans="1:14" ht="21.95" customHeight="1">
      <c r="A21" s="125">
        <v>15</v>
      </c>
      <c r="B21" s="132" t="s">
        <v>100</v>
      </c>
      <c r="C21" s="123" t="s">
        <v>459</v>
      </c>
      <c r="D21" s="123" t="s">
        <v>460</v>
      </c>
      <c r="E21" s="123" t="s">
        <v>53</v>
      </c>
      <c r="F21" s="123" t="s">
        <v>89</v>
      </c>
      <c r="G21" s="123" t="s">
        <v>90</v>
      </c>
      <c r="H21" s="123" t="s">
        <v>94</v>
      </c>
      <c r="I21" s="133" t="s">
        <v>398</v>
      </c>
      <c r="J21" s="134" t="s">
        <v>461</v>
      </c>
      <c r="K21" s="135">
        <v>1</v>
      </c>
      <c r="L21" s="136">
        <v>0</v>
      </c>
      <c r="M21" s="133" t="s">
        <v>96</v>
      </c>
      <c r="N21" s="129">
        <v>1</v>
      </c>
    </row>
    <row r="22" spans="1:14" ht="21.95" customHeight="1">
      <c r="A22" s="121">
        <v>16</v>
      </c>
      <c r="B22" s="137" t="s">
        <v>100</v>
      </c>
      <c r="C22" s="123" t="s">
        <v>459</v>
      </c>
      <c r="D22" s="123" t="s">
        <v>460</v>
      </c>
      <c r="E22" s="123" t="s">
        <v>53</v>
      </c>
      <c r="F22" s="124" t="s">
        <v>409</v>
      </c>
      <c r="G22" s="124" t="s">
        <v>410</v>
      </c>
      <c r="H22" s="124" t="s">
        <v>411</v>
      </c>
      <c r="I22" s="138" t="s">
        <v>398</v>
      </c>
      <c r="J22" s="139" t="s">
        <v>412</v>
      </c>
      <c r="K22" s="140">
        <v>1</v>
      </c>
      <c r="L22" s="141">
        <v>0</v>
      </c>
      <c r="M22" s="133" t="s">
        <v>96</v>
      </c>
      <c r="N22" s="129">
        <v>2</v>
      </c>
    </row>
    <row r="23" spans="1:14" ht="21.95" customHeight="1">
      <c r="A23" s="121">
        <v>17</v>
      </c>
      <c r="B23" s="142" t="s">
        <v>156</v>
      </c>
      <c r="C23" s="143" t="s">
        <v>396</v>
      </c>
      <c r="D23" s="144" t="s">
        <v>397</v>
      </c>
      <c r="E23" s="144" t="s">
        <v>53</v>
      </c>
      <c r="F23" s="144" t="s">
        <v>89</v>
      </c>
      <c r="G23" s="144" t="s">
        <v>90</v>
      </c>
      <c r="H23" s="143" t="s">
        <v>94</v>
      </c>
      <c r="I23" s="145" t="s">
        <v>398</v>
      </c>
      <c r="J23" s="146">
        <v>45363</v>
      </c>
      <c r="K23" s="147">
        <v>1</v>
      </c>
      <c r="L23" s="148">
        <v>0</v>
      </c>
      <c r="M23" s="149" t="s">
        <v>96</v>
      </c>
      <c r="N23" s="150">
        <v>1</v>
      </c>
    </row>
    <row r="24" spans="1:14" ht="21.95" customHeight="1">
      <c r="A24" s="125">
        <v>18</v>
      </c>
      <c r="B24" s="142" t="s">
        <v>156</v>
      </c>
      <c r="C24" s="143" t="s">
        <v>396</v>
      </c>
      <c r="D24" s="144" t="s">
        <v>397</v>
      </c>
      <c r="E24" s="144" t="s">
        <v>53</v>
      </c>
      <c r="F24" s="143" t="s">
        <v>399</v>
      </c>
      <c r="G24" s="143" t="s">
        <v>77</v>
      </c>
      <c r="H24" s="143" t="s">
        <v>94</v>
      </c>
      <c r="I24" s="145" t="s">
        <v>398</v>
      </c>
      <c r="J24" s="146">
        <v>45355</v>
      </c>
      <c r="K24" s="147">
        <v>1</v>
      </c>
      <c r="L24" s="148">
        <v>0</v>
      </c>
      <c r="M24" s="149" t="s">
        <v>96</v>
      </c>
      <c r="N24" s="150">
        <v>2</v>
      </c>
    </row>
    <row r="25" spans="1:14" ht="21.95" customHeight="1">
      <c r="A25" s="121">
        <v>19</v>
      </c>
      <c r="B25" s="142" t="s">
        <v>101</v>
      </c>
      <c r="C25" s="143" t="s">
        <v>401</v>
      </c>
      <c r="D25" s="144" t="s">
        <v>397</v>
      </c>
      <c r="E25" s="144" t="s">
        <v>53</v>
      </c>
      <c r="F25" s="144" t="s">
        <v>89</v>
      </c>
      <c r="G25" s="144" t="s">
        <v>90</v>
      </c>
      <c r="H25" s="143" t="s">
        <v>94</v>
      </c>
      <c r="I25" s="145" t="s">
        <v>398</v>
      </c>
      <c r="J25" s="146">
        <v>45363</v>
      </c>
      <c r="K25" s="147">
        <v>1</v>
      </c>
      <c r="L25" s="148">
        <v>0</v>
      </c>
      <c r="M25" s="149" t="s">
        <v>96</v>
      </c>
      <c r="N25" s="150">
        <v>1</v>
      </c>
    </row>
    <row r="26" spans="1:14" ht="21.95" customHeight="1">
      <c r="A26" s="121">
        <v>20</v>
      </c>
      <c r="B26" s="142" t="s">
        <v>101</v>
      </c>
      <c r="C26" s="143" t="s">
        <v>401</v>
      </c>
      <c r="D26" s="144" t="s">
        <v>397</v>
      </c>
      <c r="E26" s="144" t="s">
        <v>53</v>
      </c>
      <c r="F26" s="143" t="s">
        <v>402</v>
      </c>
      <c r="G26" s="143" t="s">
        <v>77</v>
      </c>
      <c r="H26" s="143" t="s">
        <v>94</v>
      </c>
      <c r="I26" s="145" t="s">
        <v>398</v>
      </c>
      <c r="J26" s="146" t="s">
        <v>403</v>
      </c>
      <c r="K26" s="147">
        <v>1</v>
      </c>
      <c r="L26" s="148">
        <v>0</v>
      </c>
      <c r="M26" s="149" t="s">
        <v>96</v>
      </c>
      <c r="N26" s="150">
        <v>2</v>
      </c>
    </row>
    <row r="27" spans="1:14" ht="21.95" customHeight="1">
      <c r="A27" s="125">
        <v>21</v>
      </c>
      <c r="B27" s="142" t="s">
        <v>378</v>
      </c>
      <c r="C27" s="143" t="s">
        <v>404</v>
      </c>
      <c r="D27" s="144" t="s">
        <v>397</v>
      </c>
      <c r="E27" s="144" t="s">
        <v>68</v>
      </c>
      <c r="F27" s="144" t="s">
        <v>89</v>
      </c>
      <c r="G27" s="144" t="s">
        <v>90</v>
      </c>
      <c r="H27" s="143" t="s">
        <v>94</v>
      </c>
      <c r="I27" s="145" t="s">
        <v>398</v>
      </c>
      <c r="J27" s="146">
        <v>45363</v>
      </c>
      <c r="K27" s="147">
        <v>1</v>
      </c>
      <c r="L27" s="148">
        <v>0</v>
      </c>
      <c r="M27" s="149" t="s">
        <v>96</v>
      </c>
      <c r="N27" s="150">
        <v>1</v>
      </c>
    </row>
    <row r="28" spans="1:14" ht="21.95" customHeight="1">
      <c r="A28" s="121">
        <v>22</v>
      </c>
      <c r="B28" s="142" t="s">
        <v>378</v>
      </c>
      <c r="C28" s="143" t="s">
        <v>404</v>
      </c>
      <c r="D28" s="144" t="s">
        <v>397</v>
      </c>
      <c r="E28" s="144" t="s">
        <v>68</v>
      </c>
      <c r="F28" s="143" t="s">
        <v>399</v>
      </c>
      <c r="G28" s="143" t="s">
        <v>77</v>
      </c>
      <c r="H28" s="143" t="s">
        <v>94</v>
      </c>
      <c r="I28" s="145" t="s">
        <v>398</v>
      </c>
      <c r="J28" s="146">
        <v>45355</v>
      </c>
      <c r="K28" s="147">
        <v>1</v>
      </c>
      <c r="L28" s="148">
        <v>0</v>
      </c>
      <c r="M28" s="149" t="s">
        <v>96</v>
      </c>
      <c r="N28" s="150">
        <v>2</v>
      </c>
    </row>
    <row r="29" spans="1:14" ht="21.95" customHeight="1">
      <c r="A29" s="121">
        <v>23</v>
      </c>
      <c r="B29" s="151" t="s">
        <v>375</v>
      </c>
      <c r="C29" s="144" t="s">
        <v>404</v>
      </c>
      <c r="D29" s="144" t="s">
        <v>397</v>
      </c>
      <c r="E29" s="144" t="s">
        <v>68</v>
      </c>
      <c r="F29" s="144" t="s">
        <v>89</v>
      </c>
      <c r="G29" s="144" t="s">
        <v>90</v>
      </c>
      <c r="H29" s="144" t="s">
        <v>94</v>
      </c>
      <c r="I29" s="145" t="s">
        <v>398</v>
      </c>
      <c r="J29" s="146">
        <v>45363</v>
      </c>
      <c r="K29" s="147">
        <v>1</v>
      </c>
      <c r="L29" s="148">
        <v>0</v>
      </c>
      <c r="M29" s="149" t="s">
        <v>96</v>
      </c>
      <c r="N29" s="150">
        <v>1</v>
      </c>
    </row>
    <row r="30" spans="1:14" ht="21.95" customHeight="1">
      <c r="A30" s="125">
        <v>24</v>
      </c>
      <c r="B30" s="151" t="s">
        <v>375</v>
      </c>
      <c r="C30" s="144" t="s">
        <v>404</v>
      </c>
      <c r="D30" s="144" t="s">
        <v>397</v>
      </c>
      <c r="E30" s="144" t="s">
        <v>68</v>
      </c>
      <c r="F30" s="143" t="s">
        <v>399</v>
      </c>
      <c r="G30" s="143" t="s">
        <v>77</v>
      </c>
      <c r="H30" s="143" t="s">
        <v>94</v>
      </c>
      <c r="I30" s="145" t="s">
        <v>398</v>
      </c>
      <c r="J30" s="146" t="s">
        <v>400</v>
      </c>
      <c r="K30" s="147">
        <v>1</v>
      </c>
      <c r="L30" s="148">
        <v>0</v>
      </c>
      <c r="M30" s="149" t="s">
        <v>96</v>
      </c>
      <c r="N30" s="150">
        <v>2</v>
      </c>
    </row>
    <row r="31" spans="1:14" ht="21.95" customHeight="1">
      <c r="A31" s="121">
        <v>25</v>
      </c>
      <c r="B31" s="151" t="s">
        <v>376</v>
      </c>
      <c r="C31" s="143" t="s">
        <v>405</v>
      </c>
      <c r="D31" s="144" t="s">
        <v>397</v>
      </c>
      <c r="E31" s="144" t="s">
        <v>68</v>
      </c>
      <c r="F31" s="144" t="s">
        <v>89</v>
      </c>
      <c r="G31" s="144" t="s">
        <v>90</v>
      </c>
      <c r="H31" s="143" t="s">
        <v>94</v>
      </c>
      <c r="I31" s="145" t="s">
        <v>398</v>
      </c>
      <c r="J31" s="146">
        <v>45363</v>
      </c>
      <c r="K31" s="147">
        <v>1</v>
      </c>
      <c r="L31" s="148">
        <v>0</v>
      </c>
      <c r="M31" s="149" t="s">
        <v>96</v>
      </c>
      <c r="N31" s="150">
        <v>1</v>
      </c>
    </row>
    <row r="32" spans="1:14" ht="21.95" customHeight="1">
      <c r="A32" s="121">
        <v>26</v>
      </c>
      <c r="B32" s="151" t="s">
        <v>376</v>
      </c>
      <c r="C32" s="143" t="s">
        <v>405</v>
      </c>
      <c r="D32" s="144" t="s">
        <v>397</v>
      </c>
      <c r="E32" s="144" t="s">
        <v>68</v>
      </c>
      <c r="F32" s="143" t="s">
        <v>399</v>
      </c>
      <c r="G32" s="143" t="s">
        <v>77</v>
      </c>
      <c r="H32" s="143" t="s">
        <v>94</v>
      </c>
      <c r="I32" s="145" t="s">
        <v>398</v>
      </c>
      <c r="J32" s="146" t="s">
        <v>400</v>
      </c>
      <c r="K32" s="147">
        <v>1</v>
      </c>
      <c r="L32" s="148">
        <v>0</v>
      </c>
      <c r="M32" s="149" t="s">
        <v>96</v>
      </c>
      <c r="N32" s="150">
        <v>2</v>
      </c>
    </row>
    <row r="33" spans="1:14" ht="21.95" customHeight="1">
      <c r="A33" s="125">
        <v>27</v>
      </c>
      <c r="B33" s="62" t="s">
        <v>379</v>
      </c>
      <c r="C33" s="124" t="s">
        <v>406</v>
      </c>
      <c r="D33" s="123" t="s">
        <v>397</v>
      </c>
      <c r="E33" s="123" t="s">
        <v>68</v>
      </c>
      <c r="F33" s="123" t="s">
        <v>462</v>
      </c>
      <c r="G33" s="123" t="s">
        <v>90</v>
      </c>
      <c r="H33" s="124" t="s">
        <v>411</v>
      </c>
      <c r="I33" s="138" t="s">
        <v>398</v>
      </c>
      <c r="J33" s="139" t="s">
        <v>463</v>
      </c>
      <c r="K33" s="140">
        <v>1</v>
      </c>
      <c r="L33" s="141">
        <v>0</v>
      </c>
      <c r="M33" s="133" t="s">
        <v>96</v>
      </c>
      <c r="N33" s="129">
        <v>1</v>
      </c>
    </row>
    <row r="34" spans="1:14" ht="21.95" customHeight="1">
      <c r="A34" s="121">
        <v>28</v>
      </c>
      <c r="B34" s="151" t="s">
        <v>379</v>
      </c>
      <c r="C34" s="143" t="s">
        <v>406</v>
      </c>
      <c r="D34" s="144" t="s">
        <v>397</v>
      </c>
      <c r="E34" s="144" t="s">
        <v>68</v>
      </c>
      <c r="F34" s="143" t="s">
        <v>399</v>
      </c>
      <c r="G34" s="143" t="s">
        <v>77</v>
      </c>
      <c r="H34" s="143" t="s">
        <v>94</v>
      </c>
      <c r="I34" s="145" t="s">
        <v>398</v>
      </c>
      <c r="J34" s="146" t="s">
        <v>400</v>
      </c>
      <c r="K34" s="147">
        <v>1</v>
      </c>
      <c r="L34" s="148">
        <v>0</v>
      </c>
      <c r="M34" s="149" t="s">
        <v>96</v>
      </c>
      <c r="N34" s="150">
        <v>2</v>
      </c>
    </row>
    <row r="35" spans="1:14" ht="21.95" customHeight="1">
      <c r="A35" s="121">
        <v>29</v>
      </c>
      <c r="B35" s="151" t="s">
        <v>377</v>
      </c>
      <c r="C35" s="143" t="s">
        <v>407</v>
      </c>
      <c r="D35" s="144" t="s">
        <v>397</v>
      </c>
      <c r="E35" s="144" t="s">
        <v>53</v>
      </c>
      <c r="F35" s="144" t="s">
        <v>89</v>
      </c>
      <c r="G35" s="144" t="s">
        <v>90</v>
      </c>
      <c r="H35" s="143" t="s">
        <v>94</v>
      </c>
      <c r="I35" s="145" t="s">
        <v>398</v>
      </c>
      <c r="J35" s="146">
        <v>45363</v>
      </c>
      <c r="K35" s="147">
        <v>1</v>
      </c>
      <c r="L35" s="148">
        <v>0</v>
      </c>
      <c r="M35" s="149" t="s">
        <v>96</v>
      </c>
      <c r="N35" s="150">
        <v>1</v>
      </c>
    </row>
    <row r="36" spans="1:14" ht="21.95" customHeight="1">
      <c r="A36" s="125">
        <v>30</v>
      </c>
      <c r="B36" s="151" t="s">
        <v>377</v>
      </c>
      <c r="C36" s="143" t="s">
        <v>407</v>
      </c>
      <c r="D36" s="144" t="s">
        <v>397</v>
      </c>
      <c r="E36" s="144" t="s">
        <v>53</v>
      </c>
      <c r="F36" s="143" t="s">
        <v>399</v>
      </c>
      <c r="G36" s="143" t="s">
        <v>77</v>
      </c>
      <c r="H36" s="143" t="s">
        <v>94</v>
      </c>
      <c r="I36" s="145" t="s">
        <v>398</v>
      </c>
      <c r="J36" s="146" t="s">
        <v>400</v>
      </c>
      <c r="K36" s="147">
        <v>1</v>
      </c>
      <c r="L36" s="148">
        <v>0</v>
      </c>
      <c r="M36" s="149" t="s">
        <v>96</v>
      </c>
      <c r="N36" s="150">
        <v>2</v>
      </c>
    </row>
    <row r="37" spans="1:14" ht="21.95" customHeight="1">
      <c r="A37" s="121">
        <v>31</v>
      </c>
      <c r="B37" s="151" t="s">
        <v>382</v>
      </c>
      <c r="C37" s="143" t="s">
        <v>408</v>
      </c>
      <c r="D37" s="144" t="s">
        <v>397</v>
      </c>
      <c r="E37" s="144" t="s">
        <v>68</v>
      </c>
      <c r="F37" s="144" t="s">
        <v>89</v>
      </c>
      <c r="G37" s="144" t="s">
        <v>90</v>
      </c>
      <c r="H37" s="143" t="s">
        <v>94</v>
      </c>
      <c r="I37" s="145" t="s">
        <v>398</v>
      </c>
      <c r="J37" s="146">
        <v>45363</v>
      </c>
      <c r="K37" s="147">
        <v>1</v>
      </c>
      <c r="L37" s="148">
        <v>0</v>
      </c>
      <c r="M37" s="149" t="s">
        <v>96</v>
      </c>
      <c r="N37" s="150">
        <v>1</v>
      </c>
    </row>
    <row r="38" spans="1:14" ht="21.95" customHeight="1">
      <c r="A38" s="121">
        <v>32</v>
      </c>
      <c r="B38" s="151" t="s">
        <v>382</v>
      </c>
      <c r="C38" s="143" t="s">
        <v>408</v>
      </c>
      <c r="D38" s="144" t="s">
        <v>397</v>
      </c>
      <c r="E38" s="144" t="s">
        <v>68</v>
      </c>
      <c r="F38" s="143" t="s">
        <v>399</v>
      </c>
      <c r="G38" s="143" t="s">
        <v>77</v>
      </c>
      <c r="H38" s="143" t="s">
        <v>94</v>
      </c>
      <c r="I38" s="145" t="s">
        <v>398</v>
      </c>
      <c r="J38" s="146" t="s">
        <v>400</v>
      </c>
      <c r="K38" s="147">
        <v>1</v>
      </c>
      <c r="L38" s="148">
        <v>0</v>
      </c>
      <c r="M38" s="149" t="s">
        <v>96</v>
      </c>
      <c r="N38" s="150">
        <v>2</v>
      </c>
    </row>
    <row r="39" spans="1:14" ht="21.95" customHeight="1">
      <c r="A39" s="125">
        <v>33</v>
      </c>
      <c r="B39" s="151" t="s">
        <v>381</v>
      </c>
      <c r="C39" s="143" t="s">
        <v>408</v>
      </c>
      <c r="D39" s="144" t="s">
        <v>397</v>
      </c>
      <c r="E39" s="144" t="s">
        <v>68</v>
      </c>
      <c r="F39" s="144" t="s">
        <v>89</v>
      </c>
      <c r="G39" s="144" t="s">
        <v>90</v>
      </c>
      <c r="H39" s="143" t="s">
        <v>94</v>
      </c>
      <c r="I39" s="145" t="s">
        <v>398</v>
      </c>
      <c r="J39" s="146">
        <v>45363</v>
      </c>
      <c r="K39" s="147">
        <v>1</v>
      </c>
      <c r="L39" s="148">
        <v>0</v>
      </c>
      <c r="M39" s="149" t="s">
        <v>96</v>
      </c>
      <c r="N39" s="150">
        <v>1</v>
      </c>
    </row>
    <row r="40" spans="1:14" ht="21.95" customHeight="1">
      <c r="A40" s="121">
        <v>34</v>
      </c>
      <c r="B40" s="151" t="s">
        <v>381</v>
      </c>
      <c r="C40" s="143" t="s">
        <v>408</v>
      </c>
      <c r="D40" s="144" t="s">
        <v>397</v>
      </c>
      <c r="E40" s="144" t="s">
        <v>68</v>
      </c>
      <c r="F40" s="143" t="s">
        <v>409</v>
      </c>
      <c r="G40" s="143" t="s">
        <v>410</v>
      </c>
      <c r="H40" s="143" t="s">
        <v>411</v>
      </c>
      <c r="I40" s="145" t="s">
        <v>398</v>
      </c>
      <c r="J40" s="146" t="s">
        <v>412</v>
      </c>
      <c r="K40" s="147">
        <v>1</v>
      </c>
      <c r="L40" s="148">
        <v>0</v>
      </c>
      <c r="M40" s="149" t="s">
        <v>96</v>
      </c>
      <c r="N40" s="150">
        <v>2</v>
      </c>
    </row>
    <row r="41" spans="1:14" ht="21.95" customHeight="1">
      <c r="A41" s="121">
        <v>35</v>
      </c>
      <c r="B41" s="151" t="s">
        <v>380</v>
      </c>
      <c r="C41" s="143" t="s">
        <v>408</v>
      </c>
      <c r="D41" s="144" t="s">
        <v>397</v>
      </c>
      <c r="E41" s="144" t="s">
        <v>68</v>
      </c>
      <c r="F41" s="144" t="s">
        <v>89</v>
      </c>
      <c r="G41" s="144" t="s">
        <v>90</v>
      </c>
      <c r="H41" s="143" t="s">
        <v>94</v>
      </c>
      <c r="I41" s="145" t="s">
        <v>398</v>
      </c>
      <c r="J41" s="146">
        <v>45363</v>
      </c>
      <c r="K41" s="147">
        <v>1</v>
      </c>
      <c r="L41" s="148">
        <v>0</v>
      </c>
      <c r="M41" s="149" t="s">
        <v>96</v>
      </c>
      <c r="N41" s="150">
        <v>1</v>
      </c>
    </row>
    <row r="42" spans="1:14" ht="21.95" customHeight="1">
      <c r="A42" s="125">
        <v>36</v>
      </c>
      <c r="B42" s="151" t="s">
        <v>380</v>
      </c>
      <c r="C42" s="143" t="s">
        <v>408</v>
      </c>
      <c r="D42" s="144" t="s">
        <v>397</v>
      </c>
      <c r="E42" s="144" t="s">
        <v>68</v>
      </c>
      <c r="F42" s="143" t="s">
        <v>409</v>
      </c>
      <c r="G42" s="143" t="s">
        <v>410</v>
      </c>
      <c r="H42" s="143" t="s">
        <v>411</v>
      </c>
      <c r="I42" s="145" t="s">
        <v>398</v>
      </c>
      <c r="J42" s="146" t="s">
        <v>412</v>
      </c>
      <c r="K42" s="147">
        <v>1</v>
      </c>
      <c r="L42" s="148">
        <v>0</v>
      </c>
      <c r="M42" s="149" t="s">
        <v>96</v>
      </c>
      <c r="N42" s="150">
        <v>2</v>
      </c>
    </row>
    <row r="43" spans="1:14" ht="21.95" customHeight="1">
      <c r="A43" s="121">
        <v>37</v>
      </c>
      <c r="B43" s="152" t="s">
        <v>360</v>
      </c>
      <c r="C43" s="153" t="s">
        <v>408</v>
      </c>
      <c r="D43" s="153" t="s">
        <v>413</v>
      </c>
      <c r="E43" s="153" t="s">
        <v>68</v>
      </c>
      <c r="F43" s="144" t="s">
        <v>89</v>
      </c>
      <c r="G43" s="144" t="s">
        <v>90</v>
      </c>
      <c r="H43" s="143" t="s">
        <v>94</v>
      </c>
      <c r="I43" s="145" t="s">
        <v>398</v>
      </c>
      <c r="J43" s="146">
        <v>45363</v>
      </c>
      <c r="K43" s="147">
        <v>1</v>
      </c>
      <c r="L43" s="148">
        <v>0</v>
      </c>
      <c r="M43" s="149" t="s">
        <v>96</v>
      </c>
      <c r="N43" s="150">
        <v>1</v>
      </c>
    </row>
    <row r="44" spans="1:14" ht="21.95" customHeight="1">
      <c r="A44" s="121">
        <v>38</v>
      </c>
      <c r="B44" s="152" t="s">
        <v>360</v>
      </c>
      <c r="C44" s="153" t="s">
        <v>408</v>
      </c>
      <c r="D44" s="153" t="s">
        <v>413</v>
      </c>
      <c r="E44" s="153" t="s">
        <v>68</v>
      </c>
      <c r="F44" s="143" t="s">
        <v>399</v>
      </c>
      <c r="G44" s="143" t="s">
        <v>77</v>
      </c>
      <c r="H44" s="143" t="s">
        <v>94</v>
      </c>
      <c r="I44" s="145" t="s">
        <v>398</v>
      </c>
      <c r="J44" s="146" t="s">
        <v>400</v>
      </c>
      <c r="K44" s="147">
        <v>1</v>
      </c>
      <c r="L44" s="148">
        <v>0</v>
      </c>
      <c r="M44" s="149" t="s">
        <v>96</v>
      </c>
      <c r="N44" s="150">
        <v>2</v>
      </c>
    </row>
    <row r="45" spans="1:14" ht="21.95" customHeight="1">
      <c r="A45" s="125">
        <v>39</v>
      </c>
      <c r="B45" s="152" t="s">
        <v>364</v>
      </c>
      <c r="C45" s="153" t="s">
        <v>408</v>
      </c>
      <c r="D45" s="144" t="s">
        <v>414</v>
      </c>
      <c r="E45" s="153" t="s">
        <v>68</v>
      </c>
      <c r="F45" s="144" t="s">
        <v>89</v>
      </c>
      <c r="G45" s="144" t="s">
        <v>90</v>
      </c>
      <c r="H45" s="143" t="s">
        <v>94</v>
      </c>
      <c r="I45" s="145" t="s">
        <v>398</v>
      </c>
      <c r="J45" s="146">
        <v>45363</v>
      </c>
      <c r="K45" s="147">
        <v>1</v>
      </c>
      <c r="L45" s="148">
        <v>0</v>
      </c>
      <c r="M45" s="149" t="s">
        <v>96</v>
      </c>
      <c r="N45" s="150">
        <v>1</v>
      </c>
    </row>
    <row r="46" spans="1:14" ht="21.95" customHeight="1">
      <c r="A46" s="121">
        <v>40</v>
      </c>
      <c r="B46" s="152" t="s">
        <v>364</v>
      </c>
      <c r="C46" s="153" t="s">
        <v>408</v>
      </c>
      <c r="D46" s="144" t="s">
        <v>414</v>
      </c>
      <c r="E46" s="153" t="s">
        <v>68</v>
      </c>
      <c r="F46" s="143" t="s">
        <v>399</v>
      </c>
      <c r="G46" s="143" t="s">
        <v>77</v>
      </c>
      <c r="H46" s="143" t="s">
        <v>94</v>
      </c>
      <c r="I46" s="145" t="s">
        <v>398</v>
      </c>
      <c r="J46" s="146" t="s">
        <v>400</v>
      </c>
      <c r="K46" s="147">
        <v>1</v>
      </c>
      <c r="L46" s="148">
        <v>0</v>
      </c>
      <c r="M46" s="149" t="s">
        <v>96</v>
      </c>
      <c r="N46" s="150">
        <v>2</v>
      </c>
    </row>
    <row r="47" spans="1:14" ht="21.95" customHeight="1">
      <c r="A47" s="121">
        <v>41</v>
      </c>
      <c r="B47" s="154" t="s">
        <v>161</v>
      </c>
      <c r="C47" s="155" t="s">
        <v>88</v>
      </c>
      <c r="D47" s="155" t="s">
        <v>415</v>
      </c>
      <c r="E47" s="153" t="s">
        <v>53</v>
      </c>
      <c r="F47" s="153" t="s">
        <v>416</v>
      </c>
      <c r="G47" s="153" t="s">
        <v>77</v>
      </c>
      <c r="H47" s="153" t="s">
        <v>417</v>
      </c>
      <c r="I47" s="156" t="s">
        <v>418</v>
      </c>
      <c r="J47" s="157" t="s">
        <v>419</v>
      </c>
      <c r="K47" s="158">
        <v>36</v>
      </c>
      <c r="L47" s="148">
        <v>0</v>
      </c>
      <c r="M47" s="159" t="s">
        <v>96</v>
      </c>
      <c r="N47" s="160">
        <v>2</v>
      </c>
    </row>
    <row r="48" spans="1:14" ht="21.95" customHeight="1">
      <c r="A48" s="125">
        <v>42</v>
      </c>
      <c r="B48" s="161" t="s">
        <v>161</v>
      </c>
      <c r="C48" s="162" t="s">
        <v>88</v>
      </c>
      <c r="D48" s="162" t="s">
        <v>415</v>
      </c>
      <c r="E48" s="163" t="s">
        <v>53</v>
      </c>
      <c r="F48" s="163" t="s">
        <v>420</v>
      </c>
      <c r="G48" s="163" t="s">
        <v>90</v>
      </c>
      <c r="H48" s="163" t="s">
        <v>94</v>
      </c>
      <c r="I48" s="125" t="s">
        <v>95</v>
      </c>
      <c r="J48" s="126">
        <v>45363</v>
      </c>
      <c r="K48" s="127">
        <v>1</v>
      </c>
      <c r="L48" s="148">
        <v>0</v>
      </c>
      <c r="M48" s="121" t="s">
        <v>96</v>
      </c>
      <c r="N48" s="164">
        <v>1</v>
      </c>
    </row>
    <row r="49" spans="1:14" ht="21.95" customHeight="1">
      <c r="A49" s="121">
        <v>43</v>
      </c>
      <c r="B49" s="165" t="s">
        <v>132</v>
      </c>
      <c r="C49" s="162" t="s">
        <v>421</v>
      </c>
      <c r="D49" s="162" t="s">
        <v>415</v>
      </c>
      <c r="E49" s="163" t="s">
        <v>53</v>
      </c>
      <c r="F49" s="163" t="s">
        <v>420</v>
      </c>
      <c r="G49" s="163" t="s">
        <v>90</v>
      </c>
      <c r="H49" s="163" t="s">
        <v>94</v>
      </c>
      <c r="I49" s="125" t="s">
        <v>95</v>
      </c>
      <c r="J49" s="126">
        <v>45363</v>
      </c>
      <c r="K49" s="127">
        <v>1</v>
      </c>
      <c r="L49" s="148">
        <v>0</v>
      </c>
      <c r="M49" s="121" t="s">
        <v>96</v>
      </c>
      <c r="N49" s="164">
        <v>1</v>
      </c>
    </row>
    <row r="50" spans="1:14" ht="21.95" customHeight="1">
      <c r="A50" s="121">
        <v>44</v>
      </c>
      <c r="B50" s="165" t="s">
        <v>132</v>
      </c>
      <c r="C50" s="162" t="s">
        <v>421</v>
      </c>
      <c r="D50" s="162" t="s">
        <v>415</v>
      </c>
      <c r="E50" s="163" t="s">
        <v>53</v>
      </c>
      <c r="F50" s="163" t="s">
        <v>422</v>
      </c>
      <c r="G50" s="163" t="s">
        <v>77</v>
      </c>
      <c r="H50" s="163" t="s">
        <v>423</v>
      </c>
      <c r="I50" s="125" t="s">
        <v>424</v>
      </c>
      <c r="J50" s="126">
        <v>45444</v>
      </c>
      <c r="K50" s="127">
        <v>6</v>
      </c>
      <c r="L50" s="148">
        <v>0</v>
      </c>
      <c r="M50" s="121" t="s">
        <v>96</v>
      </c>
      <c r="N50" s="164">
        <v>2</v>
      </c>
    </row>
    <row r="51" spans="1:14" ht="21.95" customHeight="1">
      <c r="A51" s="125">
        <v>45</v>
      </c>
      <c r="B51" s="165" t="s">
        <v>132</v>
      </c>
      <c r="C51" s="162" t="s">
        <v>421</v>
      </c>
      <c r="D51" s="162" t="s">
        <v>415</v>
      </c>
      <c r="E51" s="163" t="s">
        <v>53</v>
      </c>
      <c r="F51" s="163" t="s">
        <v>425</v>
      </c>
      <c r="G51" s="163" t="s">
        <v>77</v>
      </c>
      <c r="H51" s="163" t="s">
        <v>94</v>
      </c>
      <c r="I51" s="125" t="s">
        <v>95</v>
      </c>
      <c r="J51" s="126" t="s">
        <v>426</v>
      </c>
      <c r="K51" s="127">
        <v>18</v>
      </c>
      <c r="L51" s="148">
        <v>0</v>
      </c>
      <c r="M51" s="121" t="s">
        <v>96</v>
      </c>
      <c r="N51" s="164">
        <v>2</v>
      </c>
    </row>
    <row r="52" spans="1:14" ht="21.95" customHeight="1">
      <c r="A52" s="121">
        <v>46</v>
      </c>
      <c r="B52" s="161" t="s">
        <v>133</v>
      </c>
      <c r="C52" s="163" t="s">
        <v>427</v>
      </c>
      <c r="D52" s="162" t="s">
        <v>415</v>
      </c>
      <c r="E52" s="163" t="s">
        <v>53</v>
      </c>
      <c r="F52" s="163" t="s">
        <v>420</v>
      </c>
      <c r="G52" s="163" t="s">
        <v>90</v>
      </c>
      <c r="H52" s="163" t="s">
        <v>94</v>
      </c>
      <c r="I52" s="125" t="s">
        <v>95</v>
      </c>
      <c r="J52" s="126">
        <v>45363</v>
      </c>
      <c r="K52" s="127">
        <v>1</v>
      </c>
      <c r="L52" s="148">
        <v>0</v>
      </c>
      <c r="M52" s="121" t="s">
        <v>96</v>
      </c>
      <c r="N52" s="164">
        <v>1</v>
      </c>
    </row>
    <row r="53" spans="1:14" ht="21.95" customHeight="1">
      <c r="A53" s="121">
        <v>47</v>
      </c>
      <c r="B53" s="161" t="s">
        <v>133</v>
      </c>
      <c r="C53" s="163" t="s">
        <v>427</v>
      </c>
      <c r="D53" s="162" t="s">
        <v>415</v>
      </c>
      <c r="E53" s="163" t="s">
        <v>53</v>
      </c>
      <c r="F53" s="163" t="s">
        <v>428</v>
      </c>
      <c r="G53" s="163" t="s">
        <v>77</v>
      </c>
      <c r="H53" s="163" t="s">
        <v>94</v>
      </c>
      <c r="I53" s="125" t="s">
        <v>95</v>
      </c>
      <c r="J53" s="126">
        <v>45386</v>
      </c>
      <c r="K53" s="127">
        <v>3</v>
      </c>
      <c r="L53" s="148">
        <v>0</v>
      </c>
      <c r="M53" s="121" t="s">
        <v>96</v>
      </c>
      <c r="N53" s="164">
        <v>2</v>
      </c>
    </row>
    <row r="54" spans="1:14" ht="21.95" customHeight="1">
      <c r="A54" s="125">
        <v>48</v>
      </c>
      <c r="B54" s="161" t="s">
        <v>133</v>
      </c>
      <c r="C54" s="163" t="s">
        <v>427</v>
      </c>
      <c r="D54" s="162" t="s">
        <v>415</v>
      </c>
      <c r="E54" s="163" t="s">
        <v>53</v>
      </c>
      <c r="F54" s="163" t="s">
        <v>429</v>
      </c>
      <c r="G54" s="163" t="s">
        <v>77</v>
      </c>
      <c r="H54" s="163" t="s">
        <v>423</v>
      </c>
      <c r="I54" s="125" t="s">
        <v>430</v>
      </c>
      <c r="J54" s="126">
        <v>45474</v>
      </c>
      <c r="K54" s="127">
        <v>3</v>
      </c>
      <c r="L54" s="148">
        <v>0</v>
      </c>
      <c r="M54" s="121" t="s">
        <v>96</v>
      </c>
      <c r="N54" s="164">
        <v>2</v>
      </c>
    </row>
    <row r="55" spans="1:14" ht="21.95" customHeight="1">
      <c r="A55" s="121">
        <v>49</v>
      </c>
      <c r="B55" s="166" t="s">
        <v>350</v>
      </c>
      <c r="C55" s="163" t="s">
        <v>83</v>
      </c>
      <c r="D55" s="162" t="s">
        <v>415</v>
      </c>
      <c r="E55" s="163" t="s">
        <v>68</v>
      </c>
      <c r="F55" s="163" t="s">
        <v>420</v>
      </c>
      <c r="G55" s="163" t="s">
        <v>90</v>
      </c>
      <c r="H55" s="163" t="s">
        <v>94</v>
      </c>
      <c r="I55" s="125" t="s">
        <v>95</v>
      </c>
      <c r="J55" s="126">
        <v>45363</v>
      </c>
      <c r="K55" s="127">
        <v>1</v>
      </c>
      <c r="L55" s="148">
        <v>0</v>
      </c>
      <c r="M55" s="121" t="s">
        <v>96</v>
      </c>
      <c r="N55" s="164">
        <v>1</v>
      </c>
    </row>
    <row r="56" spans="1:14" ht="21.95" customHeight="1">
      <c r="A56" s="121">
        <v>50</v>
      </c>
      <c r="B56" s="166" t="s">
        <v>350</v>
      </c>
      <c r="C56" s="163" t="s">
        <v>83</v>
      </c>
      <c r="D56" s="162" t="s">
        <v>415</v>
      </c>
      <c r="E56" s="163" t="s">
        <v>68</v>
      </c>
      <c r="F56" s="163" t="s">
        <v>431</v>
      </c>
      <c r="G56" s="163" t="s">
        <v>77</v>
      </c>
      <c r="H56" s="163" t="s">
        <v>94</v>
      </c>
      <c r="I56" s="125" t="s">
        <v>432</v>
      </c>
      <c r="J56" s="126">
        <v>45316</v>
      </c>
      <c r="K56" s="127">
        <v>3</v>
      </c>
      <c r="L56" s="148">
        <v>0</v>
      </c>
      <c r="M56" s="121" t="s">
        <v>96</v>
      </c>
      <c r="N56" s="164">
        <v>2</v>
      </c>
    </row>
    <row r="57" spans="1:14" ht="21.95" customHeight="1">
      <c r="A57" s="125">
        <v>51</v>
      </c>
      <c r="B57" s="166" t="s">
        <v>351</v>
      </c>
      <c r="C57" s="163" t="s">
        <v>433</v>
      </c>
      <c r="D57" s="162" t="s">
        <v>415</v>
      </c>
      <c r="E57" s="163" t="s">
        <v>68</v>
      </c>
      <c r="F57" s="163" t="s">
        <v>420</v>
      </c>
      <c r="G57" s="163" t="s">
        <v>90</v>
      </c>
      <c r="H57" s="163" t="s">
        <v>94</v>
      </c>
      <c r="I57" s="125" t="s">
        <v>95</v>
      </c>
      <c r="J57" s="126">
        <v>45363</v>
      </c>
      <c r="K57" s="127">
        <v>1</v>
      </c>
      <c r="L57" s="148">
        <v>0</v>
      </c>
      <c r="M57" s="121" t="s">
        <v>96</v>
      </c>
      <c r="N57" s="164">
        <v>1</v>
      </c>
    </row>
    <row r="58" spans="1:14" ht="21.95" customHeight="1">
      <c r="A58" s="121">
        <v>52</v>
      </c>
      <c r="B58" s="166" t="s">
        <v>351</v>
      </c>
      <c r="C58" s="163" t="s">
        <v>433</v>
      </c>
      <c r="D58" s="162" t="s">
        <v>415</v>
      </c>
      <c r="E58" s="163" t="s">
        <v>68</v>
      </c>
      <c r="F58" s="163" t="s">
        <v>434</v>
      </c>
      <c r="G58" s="163" t="s">
        <v>77</v>
      </c>
      <c r="H58" s="163" t="s">
        <v>423</v>
      </c>
      <c r="I58" s="125" t="s">
        <v>430</v>
      </c>
      <c r="J58" s="126">
        <v>45343</v>
      </c>
      <c r="K58" s="127">
        <v>1</v>
      </c>
      <c r="L58" s="148">
        <v>0</v>
      </c>
      <c r="M58" s="121" t="s">
        <v>96</v>
      </c>
      <c r="N58" s="164">
        <v>2</v>
      </c>
    </row>
    <row r="59" spans="1:14" ht="21.95" customHeight="1">
      <c r="A59" s="121">
        <v>53</v>
      </c>
      <c r="B59" s="161" t="s">
        <v>135</v>
      </c>
      <c r="C59" s="162" t="s">
        <v>88</v>
      </c>
      <c r="D59" s="163" t="s">
        <v>435</v>
      </c>
      <c r="E59" s="163" t="s">
        <v>53</v>
      </c>
      <c r="F59" s="163" t="s">
        <v>89</v>
      </c>
      <c r="G59" s="163" t="s">
        <v>90</v>
      </c>
      <c r="H59" s="163" t="s">
        <v>94</v>
      </c>
      <c r="I59" s="125" t="s">
        <v>398</v>
      </c>
      <c r="J59" s="126">
        <v>45363</v>
      </c>
      <c r="K59" s="127">
        <v>1</v>
      </c>
      <c r="L59" s="148">
        <v>0</v>
      </c>
      <c r="M59" s="121" t="s">
        <v>96</v>
      </c>
      <c r="N59" s="164">
        <v>1</v>
      </c>
    </row>
    <row r="60" spans="1:14" ht="21.95" customHeight="1">
      <c r="A60" s="125">
        <v>54</v>
      </c>
      <c r="B60" s="161" t="s">
        <v>135</v>
      </c>
      <c r="C60" s="162" t="s">
        <v>88</v>
      </c>
      <c r="D60" s="163" t="s">
        <v>435</v>
      </c>
      <c r="E60" s="163" t="s">
        <v>53</v>
      </c>
      <c r="F60" s="163" t="s">
        <v>436</v>
      </c>
      <c r="G60" s="163" t="s">
        <v>77</v>
      </c>
      <c r="H60" s="163" t="s">
        <v>94</v>
      </c>
      <c r="I60" s="125" t="s">
        <v>398</v>
      </c>
      <c r="J60" s="126" t="s">
        <v>437</v>
      </c>
      <c r="K60" s="127">
        <v>24</v>
      </c>
      <c r="L60" s="148">
        <v>0</v>
      </c>
      <c r="M60" s="121" t="s">
        <v>96</v>
      </c>
      <c r="N60" s="164">
        <v>2</v>
      </c>
    </row>
    <row r="61" spans="1:14" ht="21.95" customHeight="1">
      <c r="A61" s="121">
        <v>55</v>
      </c>
      <c r="B61" s="161" t="s">
        <v>137</v>
      </c>
      <c r="C61" s="162" t="s">
        <v>421</v>
      </c>
      <c r="D61" s="163" t="s">
        <v>435</v>
      </c>
      <c r="E61" s="163" t="s">
        <v>53</v>
      </c>
      <c r="F61" s="163" t="s">
        <v>89</v>
      </c>
      <c r="G61" s="163" t="s">
        <v>90</v>
      </c>
      <c r="H61" s="163" t="s">
        <v>94</v>
      </c>
      <c r="I61" s="125" t="s">
        <v>398</v>
      </c>
      <c r="J61" s="126">
        <v>45363</v>
      </c>
      <c r="K61" s="127">
        <v>1</v>
      </c>
      <c r="L61" s="148">
        <v>0</v>
      </c>
      <c r="M61" s="121" t="s">
        <v>96</v>
      </c>
      <c r="N61" s="164">
        <v>1</v>
      </c>
    </row>
    <row r="62" spans="1:14" ht="21.95" customHeight="1">
      <c r="A62" s="121">
        <v>56</v>
      </c>
      <c r="B62" s="161" t="s">
        <v>137</v>
      </c>
      <c r="C62" s="162" t="s">
        <v>421</v>
      </c>
      <c r="D62" s="163" t="s">
        <v>435</v>
      </c>
      <c r="E62" s="163" t="s">
        <v>53</v>
      </c>
      <c r="F62" s="163" t="s">
        <v>436</v>
      </c>
      <c r="G62" s="163" t="s">
        <v>77</v>
      </c>
      <c r="H62" s="163" t="s">
        <v>94</v>
      </c>
      <c r="I62" s="125" t="s">
        <v>398</v>
      </c>
      <c r="J62" s="126" t="s">
        <v>437</v>
      </c>
      <c r="K62" s="127">
        <v>24</v>
      </c>
      <c r="L62" s="148">
        <v>0</v>
      </c>
      <c r="M62" s="121" t="s">
        <v>96</v>
      </c>
      <c r="N62" s="164">
        <v>2</v>
      </c>
    </row>
    <row r="63" spans="1:14" ht="21.95" customHeight="1">
      <c r="A63" s="125">
        <v>57</v>
      </c>
      <c r="B63" s="161" t="s">
        <v>136</v>
      </c>
      <c r="C63" s="162" t="s">
        <v>421</v>
      </c>
      <c r="D63" s="163" t="s">
        <v>435</v>
      </c>
      <c r="E63" s="163" t="s">
        <v>53</v>
      </c>
      <c r="F63" s="163" t="s">
        <v>89</v>
      </c>
      <c r="G63" s="163" t="s">
        <v>90</v>
      </c>
      <c r="H63" s="163" t="s">
        <v>94</v>
      </c>
      <c r="I63" s="125" t="s">
        <v>398</v>
      </c>
      <c r="J63" s="126">
        <v>45363</v>
      </c>
      <c r="K63" s="127">
        <v>1</v>
      </c>
      <c r="L63" s="148">
        <v>0</v>
      </c>
      <c r="M63" s="121" t="s">
        <v>96</v>
      </c>
      <c r="N63" s="164">
        <v>1</v>
      </c>
    </row>
    <row r="64" spans="1:14" ht="21.95" customHeight="1">
      <c r="A64" s="121">
        <v>58</v>
      </c>
      <c r="B64" s="161" t="s">
        <v>136</v>
      </c>
      <c r="C64" s="162" t="s">
        <v>421</v>
      </c>
      <c r="D64" s="163" t="s">
        <v>435</v>
      </c>
      <c r="E64" s="163" t="s">
        <v>53</v>
      </c>
      <c r="F64" s="163" t="s">
        <v>436</v>
      </c>
      <c r="G64" s="163" t="s">
        <v>77</v>
      </c>
      <c r="H64" s="163" t="s">
        <v>94</v>
      </c>
      <c r="I64" s="125" t="s">
        <v>398</v>
      </c>
      <c r="J64" s="126" t="s">
        <v>437</v>
      </c>
      <c r="K64" s="127">
        <v>24</v>
      </c>
      <c r="L64" s="148">
        <v>0</v>
      </c>
      <c r="M64" s="121" t="s">
        <v>96</v>
      </c>
      <c r="N64" s="164">
        <v>2</v>
      </c>
    </row>
    <row r="65" spans="1:14" ht="21.95" customHeight="1">
      <c r="A65" s="121">
        <v>59</v>
      </c>
      <c r="B65" s="161" t="s">
        <v>356</v>
      </c>
      <c r="C65" s="162" t="s">
        <v>86</v>
      </c>
      <c r="D65" s="163" t="s">
        <v>435</v>
      </c>
      <c r="E65" s="163" t="s">
        <v>68</v>
      </c>
      <c r="F65" s="163" t="s">
        <v>89</v>
      </c>
      <c r="G65" s="163" t="s">
        <v>90</v>
      </c>
      <c r="H65" s="163" t="s">
        <v>94</v>
      </c>
      <c r="I65" s="125" t="s">
        <v>398</v>
      </c>
      <c r="J65" s="126">
        <v>45363</v>
      </c>
      <c r="K65" s="127">
        <v>1</v>
      </c>
      <c r="L65" s="148">
        <v>0</v>
      </c>
      <c r="M65" s="121" t="s">
        <v>96</v>
      </c>
      <c r="N65" s="164">
        <v>1</v>
      </c>
    </row>
    <row r="66" spans="1:14" ht="21.95" customHeight="1">
      <c r="A66" s="125">
        <v>60</v>
      </c>
      <c r="B66" s="161" t="s">
        <v>356</v>
      </c>
      <c r="C66" s="162" t="s">
        <v>86</v>
      </c>
      <c r="D66" s="163" t="s">
        <v>435</v>
      </c>
      <c r="E66" s="163" t="s">
        <v>68</v>
      </c>
      <c r="F66" s="163" t="s">
        <v>436</v>
      </c>
      <c r="G66" s="163" t="s">
        <v>77</v>
      </c>
      <c r="H66" s="163" t="s">
        <v>94</v>
      </c>
      <c r="I66" s="125" t="s">
        <v>398</v>
      </c>
      <c r="J66" s="126" t="s">
        <v>437</v>
      </c>
      <c r="K66" s="127">
        <v>24</v>
      </c>
      <c r="L66" s="148">
        <v>0</v>
      </c>
      <c r="M66" s="121" t="s">
        <v>96</v>
      </c>
      <c r="N66" s="164">
        <v>2</v>
      </c>
    </row>
    <row r="67" spans="1:14" ht="21.95" customHeight="1">
      <c r="A67" s="121">
        <v>61</v>
      </c>
      <c r="B67" s="161" t="s">
        <v>358</v>
      </c>
      <c r="C67" s="162" t="s">
        <v>83</v>
      </c>
      <c r="D67" s="163" t="s">
        <v>435</v>
      </c>
      <c r="E67" s="163" t="s">
        <v>68</v>
      </c>
      <c r="F67" s="163" t="s">
        <v>89</v>
      </c>
      <c r="G67" s="163" t="s">
        <v>90</v>
      </c>
      <c r="H67" s="163" t="s">
        <v>94</v>
      </c>
      <c r="I67" s="125" t="s">
        <v>398</v>
      </c>
      <c r="J67" s="126">
        <v>45363</v>
      </c>
      <c r="K67" s="127">
        <v>1</v>
      </c>
      <c r="L67" s="148">
        <v>0</v>
      </c>
      <c r="M67" s="121" t="s">
        <v>96</v>
      </c>
      <c r="N67" s="164">
        <v>1</v>
      </c>
    </row>
    <row r="68" spans="1:14" ht="21.95" customHeight="1">
      <c r="A68" s="121">
        <v>62</v>
      </c>
      <c r="B68" s="161" t="s">
        <v>358</v>
      </c>
      <c r="C68" s="162" t="s">
        <v>83</v>
      </c>
      <c r="D68" s="163" t="s">
        <v>435</v>
      </c>
      <c r="E68" s="163" t="s">
        <v>68</v>
      </c>
      <c r="F68" s="163" t="s">
        <v>436</v>
      </c>
      <c r="G68" s="163" t="s">
        <v>77</v>
      </c>
      <c r="H68" s="163" t="s">
        <v>94</v>
      </c>
      <c r="I68" s="125" t="s">
        <v>398</v>
      </c>
      <c r="J68" s="126" t="s">
        <v>437</v>
      </c>
      <c r="K68" s="127">
        <v>24</v>
      </c>
      <c r="L68" s="148">
        <v>0</v>
      </c>
      <c r="M68" s="121" t="s">
        <v>96</v>
      </c>
      <c r="N68" s="164">
        <v>2</v>
      </c>
    </row>
    <row r="69" spans="1:14" ht="21.95" customHeight="1">
      <c r="A69" s="125">
        <v>63</v>
      </c>
      <c r="B69" s="161" t="s">
        <v>359</v>
      </c>
      <c r="C69" s="162" t="s">
        <v>438</v>
      </c>
      <c r="D69" s="163" t="s">
        <v>435</v>
      </c>
      <c r="E69" s="163" t="s">
        <v>68</v>
      </c>
      <c r="F69" s="163" t="s">
        <v>89</v>
      </c>
      <c r="G69" s="163" t="s">
        <v>90</v>
      </c>
      <c r="H69" s="163" t="s">
        <v>94</v>
      </c>
      <c r="I69" s="125" t="s">
        <v>398</v>
      </c>
      <c r="J69" s="126">
        <v>45363</v>
      </c>
      <c r="K69" s="127">
        <v>1</v>
      </c>
      <c r="L69" s="148">
        <v>0</v>
      </c>
      <c r="M69" s="121" t="s">
        <v>96</v>
      </c>
      <c r="N69" s="164">
        <v>1</v>
      </c>
    </row>
    <row r="70" spans="1:14" ht="21.95" customHeight="1">
      <c r="A70" s="121">
        <v>64</v>
      </c>
      <c r="B70" s="161" t="s">
        <v>359</v>
      </c>
      <c r="C70" s="162" t="s">
        <v>438</v>
      </c>
      <c r="D70" s="163" t="s">
        <v>435</v>
      </c>
      <c r="E70" s="163" t="s">
        <v>68</v>
      </c>
      <c r="F70" s="163" t="s">
        <v>436</v>
      </c>
      <c r="G70" s="163" t="s">
        <v>77</v>
      </c>
      <c r="H70" s="163" t="s">
        <v>94</v>
      </c>
      <c r="I70" s="125" t="s">
        <v>398</v>
      </c>
      <c r="J70" s="126" t="s">
        <v>437</v>
      </c>
      <c r="K70" s="127">
        <v>24</v>
      </c>
      <c r="L70" s="148">
        <v>0</v>
      </c>
      <c r="M70" s="121" t="s">
        <v>96</v>
      </c>
      <c r="N70" s="164">
        <v>2</v>
      </c>
    </row>
    <row r="71" spans="1:14" ht="21.95" customHeight="1">
      <c r="A71" s="121">
        <v>65</v>
      </c>
      <c r="B71" s="161" t="s">
        <v>357</v>
      </c>
      <c r="C71" s="162" t="s">
        <v>80</v>
      </c>
      <c r="D71" s="163" t="s">
        <v>435</v>
      </c>
      <c r="E71" s="163" t="s">
        <v>68</v>
      </c>
      <c r="F71" s="163" t="s">
        <v>89</v>
      </c>
      <c r="G71" s="163" t="s">
        <v>90</v>
      </c>
      <c r="H71" s="163" t="s">
        <v>94</v>
      </c>
      <c r="I71" s="125" t="s">
        <v>398</v>
      </c>
      <c r="J71" s="126">
        <v>45363</v>
      </c>
      <c r="K71" s="127">
        <v>1</v>
      </c>
      <c r="L71" s="148">
        <v>0</v>
      </c>
      <c r="M71" s="121" t="s">
        <v>96</v>
      </c>
      <c r="N71" s="164">
        <v>1</v>
      </c>
    </row>
    <row r="72" spans="1:14" ht="21.95" customHeight="1">
      <c r="A72" s="125">
        <v>66</v>
      </c>
      <c r="B72" s="161" t="s">
        <v>357</v>
      </c>
      <c r="C72" s="162" t="s">
        <v>80</v>
      </c>
      <c r="D72" s="163" t="s">
        <v>435</v>
      </c>
      <c r="E72" s="163" t="s">
        <v>68</v>
      </c>
      <c r="F72" s="163" t="s">
        <v>436</v>
      </c>
      <c r="G72" s="163" t="s">
        <v>77</v>
      </c>
      <c r="H72" s="163" t="s">
        <v>94</v>
      </c>
      <c r="I72" s="125" t="s">
        <v>398</v>
      </c>
      <c r="J72" s="126" t="s">
        <v>437</v>
      </c>
      <c r="K72" s="127">
        <v>24</v>
      </c>
      <c r="L72" s="148">
        <v>0</v>
      </c>
      <c r="M72" s="121" t="s">
        <v>96</v>
      </c>
      <c r="N72" s="164">
        <v>2</v>
      </c>
    </row>
    <row r="73" spans="1:14" ht="21.95" customHeight="1">
      <c r="A73" s="121">
        <v>67</v>
      </c>
      <c r="B73" s="161" t="s">
        <v>355</v>
      </c>
      <c r="C73" s="162" t="s">
        <v>80</v>
      </c>
      <c r="D73" s="163" t="s">
        <v>435</v>
      </c>
      <c r="E73" s="163" t="s">
        <v>68</v>
      </c>
      <c r="F73" s="163" t="s">
        <v>89</v>
      </c>
      <c r="G73" s="163" t="s">
        <v>90</v>
      </c>
      <c r="H73" s="163" t="s">
        <v>94</v>
      </c>
      <c r="I73" s="125" t="s">
        <v>398</v>
      </c>
      <c r="J73" s="126">
        <v>45363</v>
      </c>
      <c r="K73" s="127">
        <v>1</v>
      </c>
      <c r="L73" s="148">
        <v>0</v>
      </c>
      <c r="M73" s="121" t="s">
        <v>96</v>
      </c>
      <c r="N73" s="164">
        <v>1</v>
      </c>
    </row>
    <row r="74" spans="1:14" ht="21.95" customHeight="1">
      <c r="A74" s="121">
        <v>68</v>
      </c>
      <c r="B74" s="161" t="s">
        <v>355</v>
      </c>
      <c r="C74" s="162" t="s">
        <v>80</v>
      </c>
      <c r="D74" s="163" t="s">
        <v>435</v>
      </c>
      <c r="E74" s="163" t="s">
        <v>68</v>
      </c>
      <c r="F74" s="163" t="s">
        <v>436</v>
      </c>
      <c r="G74" s="163" t="s">
        <v>77</v>
      </c>
      <c r="H74" s="163" t="s">
        <v>94</v>
      </c>
      <c r="I74" s="125" t="s">
        <v>398</v>
      </c>
      <c r="J74" s="126" t="s">
        <v>437</v>
      </c>
      <c r="K74" s="127">
        <v>24</v>
      </c>
      <c r="L74" s="148">
        <v>0</v>
      </c>
      <c r="M74" s="121" t="s">
        <v>96</v>
      </c>
      <c r="N74" s="164">
        <v>2</v>
      </c>
    </row>
    <row r="75" spans="1:14" ht="21.95" customHeight="1">
      <c r="A75" s="125">
        <v>69</v>
      </c>
      <c r="B75" s="161" t="s">
        <v>362</v>
      </c>
      <c r="C75" s="162" t="s">
        <v>80</v>
      </c>
      <c r="D75" s="163" t="s">
        <v>435</v>
      </c>
      <c r="E75" s="163" t="s">
        <v>68</v>
      </c>
      <c r="F75" s="163" t="s">
        <v>89</v>
      </c>
      <c r="G75" s="163" t="s">
        <v>90</v>
      </c>
      <c r="H75" s="163" t="s">
        <v>94</v>
      </c>
      <c r="I75" s="125" t="s">
        <v>398</v>
      </c>
      <c r="J75" s="126">
        <v>45363</v>
      </c>
      <c r="K75" s="127">
        <v>1</v>
      </c>
      <c r="L75" s="148">
        <v>0</v>
      </c>
      <c r="M75" s="121" t="s">
        <v>96</v>
      </c>
      <c r="N75" s="164">
        <v>1</v>
      </c>
    </row>
    <row r="76" spans="1:14" ht="21.95" customHeight="1">
      <c r="A76" s="121">
        <v>70</v>
      </c>
      <c r="B76" s="161" t="s">
        <v>362</v>
      </c>
      <c r="C76" s="162" t="s">
        <v>80</v>
      </c>
      <c r="D76" s="163" t="s">
        <v>435</v>
      </c>
      <c r="E76" s="163" t="s">
        <v>68</v>
      </c>
      <c r="F76" s="163" t="s">
        <v>436</v>
      </c>
      <c r="G76" s="163" t="s">
        <v>77</v>
      </c>
      <c r="H76" s="163" t="s">
        <v>94</v>
      </c>
      <c r="I76" s="125" t="s">
        <v>398</v>
      </c>
      <c r="J76" s="126" t="s">
        <v>437</v>
      </c>
      <c r="K76" s="127">
        <v>24</v>
      </c>
      <c r="L76" s="148">
        <v>0</v>
      </c>
      <c r="M76" s="121" t="s">
        <v>96</v>
      </c>
      <c r="N76" s="164">
        <v>2</v>
      </c>
    </row>
    <row r="77" spans="1:14" ht="21.95" customHeight="1">
      <c r="A77" s="121">
        <v>71</v>
      </c>
      <c r="B77" s="166" t="s">
        <v>361</v>
      </c>
      <c r="C77" s="163" t="s">
        <v>404</v>
      </c>
      <c r="D77" s="163" t="s">
        <v>435</v>
      </c>
      <c r="E77" s="163" t="s">
        <v>68</v>
      </c>
      <c r="F77" s="163" t="s">
        <v>89</v>
      </c>
      <c r="G77" s="163" t="s">
        <v>90</v>
      </c>
      <c r="H77" s="163" t="s">
        <v>94</v>
      </c>
      <c r="I77" s="125" t="s">
        <v>398</v>
      </c>
      <c r="J77" s="126">
        <v>45363</v>
      </c>
      <c r="K77" s="127">
        <v>1</v>
      </c>
      <c r="L77" s="148">
        <v>0</v>
      </c>
      <c r="M77" s="121" t="s">
        <v>96</v>
      </c>
      <c r="N77" s="164">
        <v>1</v>
      </c>
    </row>
    <row r="78" spans="1:14" ht="21.95" customHeight="1">
      <c r="A78" s="125">
        <v>72</v>
      </c>
      <c r="B78" s="166" t="s">
        <v>361</v>
      </c>
      <c r="C78" s="163" t="s">
        <v>404</v>
      </c>
      <c r="D78" s="163" t="s">
        <v>435</v>
      </c>
      <c r="E78" s="163" t="s">
        <v>68</v>
      </c>
      <c r="F78" s="163" t="s">
        <v>439</v>
      </c>
      <c r="G78" s="163" t="s">
        <v>77</v>
      </c>
      <c r="H78" s="163" t="s">
        <v>94</v>
      </c>
      <c r="I78" s="125" t="s">
        <v>398</v>
      </c>
      <c r="J78" s="126">
        <v>45363</v>
      </c>
      <c r="K78" s="127">
        <v>2</v>
      </c>
      <c r="L78" s="148">
        <v>0</v>
      </c>
      <c r="M78" s="121" t="s">
        <v>96</v>
      </c>
      <c r="N78" s="164">
        <v>2</v>
      </c>
    </row>
    <row r="79" spans="1:14" s="175" customFormat="1" ht="21.95" customHeight="1">
      <c r="A79" s="121">
        <v>73</v>
      </c>
      <c r="B79" s="167" t="s">
        <v>157</v>
      </c>
      <c r="C79" s="168" t="s">
        <v>88</v>
      </c>
      <c r="D79" s="153" t="s">
        <v>444</v>
      </c>
      <c r="E79" s="168" t="s">
        <v>53</v>
      </c>
      <c r="F79" s="169" t="s">
        <v>92</v>
      </c>
      <c r="G79" s="169" t="s">
        <v>90</v>
      </c>
      <c r="H79" s="169" t="s">
        <v>423</v>
      </c>
      <c r="I79" s="170" t="s">
        <v>441</v>
      </c>
      <c r="J79" s="171">
        <v>45314</v>
      </c>
      <c r="K79" s="172">
        <v>1</v>
      </c>
      <c r="L79" s="148">
        <v>0</v>
      </c>
      <c r="M79" s="170" t="s">
        <v>96</v>
      </c>
      <c r="N79" s="174">
        <v>1</v>
      </c>
    </row>
    <row r="80" spans="1:14" s="175" customFormat="1" ht="21.95" customHeight="1">
      <c r="A80" s="121">
        <v>74</v>
      </c>
      <c r="B80" s="167" t="s">
        <v>157</v>
      </c>
      <c r="C80" s="168" t="s">
        <v>88</v>
      </c>
      <c r="D80" s="153" t="s">
        <v>444</v>
      </c>
      <c r="E80" s="168" t="s">
        <v>53</v>
      </c>
      <c r="F80" s="169" t="s">
        <v>442</v>
      </c>
      <c r="G80" s="176" t="s">
        <v>443</v>
      </c>
      <c r="H80" s="176" t="s">
        <v>94</v>
      </c>
      <c r="I80" s="177" t="s">
        <v>444</v>
      </c>
      <c r="J80" s="171">
        <v>45257</v>
      </c>
      <c r="K80" s="172">
        <v>3.3</v>
      </c>
      <c r="L80" s="173">
        <v>0</v>
      </c>
      <c r="M80" s="170" t="s">
        <v>96</v>
      </c>
      <c r="N80" s="174">
        <v>2</v>
      </c>
    </row>
    <row r="81" spans="1:14" s="175" customFormat="1" ht="21.95" customHeight="1">
      <c r="A81" s="125">
        <v>75</v>
      </c>
      <c r="B81" s="167" t="s">
        <v>159</v>
      </c>
      <c r="C81" s="168" t="s">
        <v>88</v>
      </c>
      <c r="D81" s="153" t="s">
        <v>444</v>
      </c>
      <c r="E81" s="168" t="s">
        <v>53</v>
      </c>
      <c r="F81" s="169" t="s">
        <v>440</v>
      </c>
      <c r="G81" s="176" t="s">
        <v>90</v>
      </c>
      <c r="H81" s="176" t="s">
        <v>94</v>
      </c>
      <c r="I81" s="170" t="s">
        <v>441</v>
      </c>
      <c r="J81" s="171">
        <v>45363</v>
      </c>
      <c r="K81" s="172">
        <v>1</v>
      </c>
      <c r="L81" s="173">
        <v>0</v>
      </c>
      <c r="M81" s="170" t="s">
        <v>96</v>
      </c>
      <c r="N81" s="174">
        <v>1</v>
      </c>
    </row>
    <row r="82" spans="1:14" s="175" customFormat="1" ht="21.95" customHeight="1">
      <c r="A82" s="121">
        <v>76</v>
      </c>
      <c r="B82" s="167" t="s">
        <v>159</v>
      </c>
      <c r="C82" s="168" t="s">
        <v>88</v>
      </c>
      <c r="D82" s="153" t="s">
        <v>444</v>
      </c>
      <c r="E82" s="168" t="s">
        <v>53</v>
      </c>
      <c r="F82" s="169" t="s">
        <v>442</v>
      </c>
      <c r="G82" s="176" t="s">
        <v>443</v>
      </c>
      <c r="H82" s="176" t="s">
        <v>94</v>
      </c>
      <c r="I82" s="177" t="s">
        <v>444</v>
      </c>
      <c r="J82" s="171">
        <v>45257</v>
      </c>
      <c r="K82" s="172">
        <v>3.3</v>
      </c>
      <c r="L82" s="173">
        <v>0</v>
      </c>
      <c r="M82" s="170" t="s">
        <v>96</v>
      </c>
      <c r="N82" s="174">
        <v>2</v>
      </c>
    </row>
    <row r="83" spans="1:14" s="175" customFormat="1" ht="21.95" customHeight="1">
      <c r="A83" s="121">
        <v>77</v>
      </c>
      <c r="B83" s="167" t="s">
        <v>158</v>
      </c>
      <c r="C83" s="168" t="s">
        <v>88</v>
      </c>
      <c r="D83" s="153" t="s">
        <v>444</v>
      </c>
      <c r="E83" s="168" t="s">
        <v>53</v>
      </c>
      <c r="F83" s="169" t="s">
        <v>92</v>
      </c>
      <c r="G83" s="176" t="s">
        <v>90</v>
      </c>
      <c r="H83" s="176" t="s">
        <v>423</v>
      </c>
      <c r="I83" s="170" t="s">
        <v>441</v>
      </c>
      <c r="J83" s="171">
        <v>45314</v>
      </c>
      <c r="K83" s="172">
        <v>1</v>
      </c>
      <c r="L83" s="173">
        <v>0</v>
      </c>
      <c r="M83" s="170" t="s">
        <v>96</v>
      </c>
      <c r="N83" s="174">
        <v>1</v>
      </c>
    </row>
    <row r="84" spans="1:14" ht="21.95" customHeight="1">
      <c r="A84" s="125">
        <v>78</v>
      </c>
      <c r="B84" s="178" t="s">
        <v>158</v>
      </c>
      <c r="C84" s="179" t="s">
        <v>88</v>
      </c>
      <c r="D84" s="153" t="s">
        <v>444</v>
      </c>
      <c r="E84" s="179" t="s">
        <v>53</v>
      </c>
      <c r="F84" s="180" t="s">
        <v>442</v>
      </c>
      <c r="G84" s="181" t="s">
        <v>443</v>
      </c>
      <c r="H84" s="181" t="s">
        <v>94</v>
      </c>
      <c r="I84" s="182" t="s">
        <v>444</v>
      </c>
      <c r="J84" s="183">
        <v>45257</v>
      </c>
      <c r="K84" s="184">
        <v>3.3</v>
      </c>
      <c r="L84" s="185">
        <v>0</v>
      </c>
      <c r="M84" s="186" t="s">
        <v>96</v>
      </c>
      <c r="N84" s="187">
        <v>2</v>
      </c>
    </row>
    <row r="85" spans="1:14" ht="21.95" customHeight="1">
      <c r="A85" s="121">
        <v>79</v>
      </c>
      <c r="B85" s="178" t="s">
        <v>162</v>
      </c>
      <c r="C85" s="179" t="s">
        <v>421</v>
      </c>
      <c r="D85" s="153" t="s">
        <v>444</v>
      </c>
      <c r="E85" s="179" t="s">
        <v>53</v>
      </c>
      <c r="F85" s="180" t="s">
        <v>440</v>
      </c>
      <c r="G85" s="181" t="s">
        <v>90</v>
      </c>
      <c r="H85" s="181" t="s">
        <v>94</v>
      </c>
      <c r="I85" s="186" t="s">
        <v>441</v>
      </c>
      <c r="J85" s="183">
        <v>45363</v>
      </c>
      <c r="K85" s="184">
        <v>1</v>
      </c>
      <c r="L85" s="185">
        <v>0</v>
      </c>
      <c r="M85" s="186" t="s">
        <v>96</v>
      </c>
      <c r="N85" s="187">
        <v>1</v>
      </c>
    </row>
    <row r="86" spans="1:14" ht="21.95" customHeight="1">
      <c r="A86" s="121">
        <v>80</v>
      </c>
      <c r="B86" s="178" t="s">
        <v>162</v>
      </c>
      <c r="C86" s="179" t="s">
        <v>421</v>
      </c>
      <c r="D86" s="153" t="s">
        <v>444</v>
      </c>
      <c r="E86" s="179" t="s">
        <v>53</v>
      </c>
      <c r="F86" s="180" t="s">
        <v>442</v>
      </c>
      <c r="G86" s="181" t="s">
        <v>443</v>
      </c>
      <c r="H86" s="181" t="s">
        <v>94</v>
      </c>
      <c r="I86" s="182" t="s">
        <v>444</v>
      </c>
      <c r="J86" s="183">
        <v>45257</v>
      </c>
      <c r="K86" s="184">
        <v>3.3</v>
      </c>
      <c r="L86" s="185">
        <v>0</v>
      </c>
      <c r="M86" s="186" t="s">
        <v>96</v>
      </c>
      <c r="N86" s="187">
        <v>2</v>
      </c>
    </row>
    <row r="87" spans="1:14" ht="21.95" customHeight="1">
      <c r="A87" s="125">
        <v>81</v>
      </c>
      <c r="B87" s="178" t="s">
        <v>163</v>
      </c>
      <c r="C87" s="179" t="s">
        <v>67</v>
      </c>
      <c r="D87" s="153" t="s">
        <v>444</v>
      </c>
      <c r="E87" s="179" t="s">
        <v>53</v>
      </c>
      <c r="F87" s="180" t="s">
        <v>440</v>
      </c>
      <c r="G87" s="181" t="s">
        <v>90</v>
      </c>
      <c r="H87" s="181" t="s">
        <v>94</v>
      </c>
      <c r="I87" s="186" t="s">
        <v>441</v>
      </c>
      <c r="J87" s="183">
        <v>45363</v>
      </c>
      <c r="K87" s="184">
        <v>1</v>
      </c>
      <c r="L87" s="185">
        <v>0</v>
      </c>
      <c r="M87" s="186" t="s">
        <v>96</v>
      </c>
      <c r="N87" s="187">
        <v>1</v>
      </c>
    </row>
    <row r="88" spans="1:14" ht="21.95" customHeight="1">
      <c r="A88" s="121">
        <v>82</v>
      </c>
      <c r="B88" s="178" t="s">
        <v>163</v>
      </c>
      <c r="C88" s="179" t="s">
        <v>67</v>
      </c>
      <c r="D88" s="153" t="s">
        <v>444</v>
      </c>
      <c r="E88" s="179" t="s">
        <v>53</v>
      </c>
      <c r="F88" s="180" t="s">
        <v>446</v>
      </c>
      <c r="G88" s="181" t="s">
        <v>77</v>
      </c>
      <c r="H88" s="181" t="s">
        <v>417</v>
      </c>
      <c r="I88" s="186" t="s">
        <v>447</v>
      </c>
      <c r="J88" s="183" t="s">
        <v>448</v>
      </c>
      <c r="K88" s="184">
        <v>45.5</v>
      </c>
      <c r="L88" s="185">
        <v>0</v>
      </c>
      <c r="M88" s="186" t="s">
        <v>96</v>
      </c>
      <c r="N88" s="187">
        <v>2</v>
      </c>
    </row>
    <row r="89" spans="1:14" ht="21.95" customHeight="1">
      <c r="A89" s="121">
        <v>83</v>
      </c>
      <c r="B89" s="178" t="s">
        <v>160</v>
      </c>
      <c r="C89" s="179" t="s">
        <v>401</v>
      </c>
      <c r="D89" s="153" t="s">
        <v>444</v>
      </c>
      <c r="E89" s="179" t="s">
        <v>53</v>
      </c>
      <c r="F89" s="180" t="s">
        <v>440</v>
      </c>
      <c r="G89" s="181" t="s">
        <v>90</v>
      </c>
      <c r="H89" s="181" t="s">
        <v>94</v>
      </c>
      <c r="I89" s="186" t="s">
        <v>441</v>
      </c>
      <c r="J89" s="183">
        <v>45363</v>
      </c>
      <c r="K89" s="184">
        <v>1</v>
      </c>
      <c r="L89" s="185">
        <v>0</v>
      </c>
      <c r="M89" s="186" t="s">
        <v>96</v>
      </c>
      <c r="N89" s="187">
        <v>1</v>
      </c>
    </row>
    <row r="90" spans="1:14" ht="21.95" customHeight="1">
      <c r="A90" s="125">
        <v>84</v>
      </c>
      <c r="B90" s="178" t="s">
        <v>160</v>
      </c>
      <c r="C90" s="179" t="s">
        <v>401</v>
      </c>
      <c r="D90" s="153" t="s">
        <v>444</v>
      </c>
      <c r="E90" s="179" t="s">
        <v>53</v>
      </c>
      <c r="F90" s="180" t="s">
        <v>446</v>
      </c>
      <c r="G90" s="181" t="s">
        <v>77</v>
      </c>
      <c r="H90" s="181" t="s">
        <v>417</v>
      </c>
      <c r="I90" s="186" t="s">
        <v>447</v>
      </c>
      <c r="J90" s="188" t="s">
        <v>448</v>
      </c>
      <c r="K90" s="184">
        <v>45.5</v>
      </c>
      <c r="L90" s="185">
        <v>0</v>
      </c>
      <c r="M90" s="186" t="s">
        <v>96</v>
      </c>
      <c r="N90" s="187">
        <v>2</v>
      </c>
    </row>
    <row r="91" spans="1:14" ht="21.95" customHeight="1">
      <c r="A91" s="121">
        <v>85</v>
      </c>
      <c r="B91" s="178" t="s">
        <v>388</v>
      </c>
      <c r="C91" s="179" t="s">
        <v>86</v>
      </c>
      <c r="D91" s="153" t="s">
        <v>444</v>
      </c>
      <c r="E91" s="179" t="s">
        <v>68</v>
      </c>
      <c r="F91" s="180" t="s">
        <v>440</v>
      </c>
      <c r="G91" s="181" t="s">
        <v>90</v>
      </c>
      <c r="H91" s="181" t="s">
        <v>94</v>
      </c>
      <c r="I91" s="186" t="s">
        <v>441</v>
      </c>
      <c r="J91" s="183">
        <v>45363</v>
      </c>
      <c r="K91" s="184">
        <v>1</v>
      </c>
      <c r="L91" s="185">
        <v>0</v>
      </c>
      <c r="M91" s="186" t="s">
        <v>96</v>
      </c>
      <c r="N91" s="187">
        <v>1</v>
      </c>
    </row>
    <row r="92" spans="1:14" ht="21.95" customHeight="1">
      <c r="A92" s="121">
        <v>86</v>
      </c>
      <c r="B92" s="178" t="s">
        <v>388</v>
      </c>
      <c r="C92" s="179" t="s">
        <v>86</v>
      </c>
      <c r="D92" s="153" t="s">
        <v>444</v>
      </c>
      <c r="E92" s="179" t="s">
        <v>68</v>
      </c>
      <c r="F92" s="180" t="s">
        <v>446</v>
      </c>
      <c r="G92" s="181" t="s">
        <v>77</v>
      </c>
      <c r="H92" s="181" t="s">
        <v>417</v>
      </c>
      <c r="I92" s="186" t="s">
        <v>447</v>
      </c>
      <c r="J92" s="183" t="s">
        <v>448</v>
      </c>
      <c r="K92" s="184">
        <v>45.5</v>
      </c>
      <c r="L92" s="185">
        <v>0</v>
      </c>
      <c r="M92" s="186" t="s">
        <v>96</v>
      </c>
      <c r="N92" s="187">
        <v>2</v>
      </c>
    </row>
    <row r="93" spans="1:14" ht="21.95" customHeight="1">
      <c r="A93" s="125">
        <v>87</v>
      </c>
      <c r="B93" s="178" t="s">
        <v>391</v>
      </c>
      <c r="C93" s="179" t="s">
        <v>86</v>
      </c>
      <c r="D93" s="153" t="s">
        <v>444</v>
      </c>
      <c r="E93" s="179" t="s">
        <v>68</v>
      </c>
      <c r="F93" s="180" t="s">
        <v>440</v>
      </c>
      <c r="G93" s="181" t="s">
        <v>90</v>
      </c>
      <c r="H93" s="181" t="s">
        <v>94</v>
      </c>
      <c r="I93" s="186" t="s">
        <v>441</v>
      </c>
      <c r="J93" s="183">
        <v>45363</v>
      </c>
      <c r="K93" s="184">
        <v>1</v>
      </c>
      <c r="L93" s="185">
        <v>0</v>
      </c>
      <c r="M93" s="186" t="s">
        <v>96</v>
      </c>
      <c r="N93" s="187">
        <v>1</v>
      </c>
    </row>
    <row r="94" spans="1:14" ht="21.95" customHeight="1">
      <c r="A94" s="121">
        <v>88</v>
      </c>
      <c r="B94" s="178" t="s">
        <v>391</v>
      </c>
      <c r="C94" s="179" t="s">
        <v>86</v>
      </c>
      <c r="D94" s="153" t="s">
        <v>444</v>
      </c>
      <c r="E94" s="179" t="s">
        <v>68</v>
      </c>
      <c r="F94" s="180" t="s">
        <v>442</v>
      </c>
      <c r="G94" s="181" t="s">
        <v>443</v>
      </c>
      <c r="H94" s="181" t="s">
        <v>94</v>
      </c>
      <c r="I94" s="182" t="s">
        <v>444</v>
      </c>
      <c r="J94" s="183">
        <v>45257</v>
      </c>
      <c r="K94" s="184">
        <v>3.3</v>
      </c>
      <c r="L94" s="185">
        <v>0</v>
      </c>
      <c r="M94" s="186" t="s">
        <v>96</v>
      </c>
      <c r="N94" s="187">
        <v>2</v>
      </c>
    </row>
    <row r="95" spans="1:14" ht="21.95" customHeight="1">
      <c r="A95" s="121">
        <v>89</v>
      </c>
      <c r="B95" s="178" t="s">
        <v>390</v>
      </c>
      <c r="C95" s="179" t="s">
        <v>86</v>
      </c>
      <c r="D95" s="153" t="s">
        <v>444</v>
      </c>
      <c r="E95" s="179" t="s">
        <v>68</v>
      </c>
      <c r="F95" s="180" t="s">
        <v>440</v>
      </c>
      <c r="G95" s="181" t="s">
        <v>90</v>
      </c>
      <c r="H95" s="181" t="s">
        <v>94</v>
      </c>
      <c r="I95" s="186" t="s">
        <v>441</v>
      </c>
      <c r="J95" s="183">
        <v>45363</v>
      </c>
      <c r="K95" s="184">
        <v>1</v>
      </c>
      <c r="L95" s="185">
        <v>0</v>
      </c>
      <c r="M95" s="186" t="s">
        <v>96</v>
      </c>
      <c r="N95" s="187">
        <v>1</v>
      </c>
    </row>
    <row r="96" spans="1:14" ht="21.95" customHeight="1">
      <c r="A96" s="125">
        <v>90</v>
      </c>
      <c r="B96" s="178" t="s">
        <v>390</v>
      </c>
      <c r="C96" s="179" t="s">
        <v>86</v>
      </c>
      <c r="D96" s="153" t="s">
        <v>444</v>
      </c>
      <c r="E96" s="179" t="s">
        <v>68</v>
      </c>
      <c r="F96" s="180" t="s">
        <v>442</v>
      </c>
      <c r="G96" s="181" t="s">
        <v>443</v>
      </c>
      <c r="H96" s="181" t="s">
        <v>94</v>
      </c>
      <c r="I96" s="182" t="s">
        <v>444</v>
      </c>
      <c r="J96" s="183">
        <v>45257</v>
      </c>
      <c r="K96" s="184">
        <v>3.3</v>
      </c>
      <c r="L96" s="185">
        <v>0</v>
      </c>
      <c r="M96" s="186" t="s">
        <v>96</v>
      </c>
      <c r="N96" s="187">
        <v>2</v>
      </c>
    </row>
    <row r="97" spans="1:14" ht="21.95" customHeight="1">
      <c r="A97" s="121">
        <v>91</v>
      </c>
      <c r="B97" s="178" t="s">
        <v>389</v>
      </c>
      <c r="C97" s="179" t="s">
        <v>86</v>
      </c>
      <c r="D97" s="153" t="s">
        <v>444</v>
      </c>
      <c r="E97" s="179" t="s">
        <v>68</v>
      </c>
      <c r="F97" s="180" t="s">
        <v>440</v>
      </c>
      <c r="G97" s="181" t="s">
        <v>90</v>
      </c>
      <c r="H97" s="181" t="s">
        <v>94</v>
      </c>
      <c r="I97" s="186" t="s">
        <v>441</v>
      </c>
      <c r="J97" s="183">
        <v>45363</v>
      </c>
      <c r="K97" s="184">
        <v>1</v>
      </c>
      <c r="L97" s="185">
        <v>0</v>
      </c>
      <c r="M97" s="186" t="s">
        <v>96</v>
      </c>
      <c r="N97" s="187">
        <v>1</v>
      </c>
    </row>
    <row r="98" spans="1:14" ht="21.95" customHeight="1">
      <c r="A98" s="121">
        <v>92</v>
      </c>
      <c r="B98" s="178" t="s">
        <v>389</v>
      </c>
      <c r="C98" s="179" t="s">
        <v>86</v>
      </c>
      <c r="D98" s="153" t="s">
        <v>444</v>
      </c>
      <c r="E98" s="179" t="s">
        <v>68</v>
      </c>
      <c r="F98" s="180" t="s">
        <v>442</v>
      </c>
      <c r="G98" s="181" t="s">
        <v>443</v>
      </c>
      <c r="H98" s="181" t="s">
        <v>94</v>
      </c>
      <c r="I98" s="182" t="s">
        <v>444</v>
      </c>
      <c r="J98" s="183" t="s">
        <v>445</v>
      </c>
      <c r="K98" s="184">
        <v>3.3</v>
      </c>
      <c r="L98" s="185">
        <v>0</v>
      </c>
      <c r="M98" s="186" t="s">
        <v>96</v>
      </c>
      <c r="N98" s="187">
        <v>2</v>
      </c>
    </row>
    <row r="99" spans="1:14" ht="21.95" customHeight="1">
      <c r="A99" s="125">
        <v>93</v>
      </c>
      <c r="B99" s="178" t="s">
        <v>385</v>
      </c>
      <c r="C99" s="179" t="s">
        <v>86</v>
      </c>
      <c r="D99" s="153" t="s">
        <v>444</v>
      </c>
      <c r="E99" s="179" t="s">
        <v>68</v>
      </c>
      <c r="F99" s="180" t="s">
        <v>440</v>
      </c>
      <c r="G99" s="181" t="s">
        <v>90</v>
      </c>
      <c r="H99" s="181" t="s">
        <v>94</v>
      </c>
      <c r="I99" s="186" t="s">
        <v>441</v>
      </c>
      <c r="J99" s="183">
        <v>45363</v>
      </c>
      <c r="K99" s="184">
        <v>1</v>
      </c>
      <c r="L99" s="185">
        <v>0</v>
      </c>
      <c r="M99" s="186" t="s">
        <v>96</v>
      </c>
      <c r="N99" s="187">
        <v>1</v>
      </c>
    </row>
    <row r="100" spans="1:14" ht="21.95" customHeight="1">
      <c r="A100" s="121">
        <v>94</v>
      </c>
      <c r="B100" s="178" t="s">
        <v>385</v>
      </c>
      <c r="C100" s="179" t="s">
        <v>86</v>
      </c>
      <c r="D100" s="153" t="s">
        <v>444</v>
      </c>
      <c r="E100" s="179" t="s">
        <v>68</v>
      </c>
      <c r="F100" s="180" t="s">
        <v>446</v>
      </c>
      <c r="G100" s="181" t="s">
        <v>77</v>
      </c>
      <c r="H100" s="181" t="s">
        <v>417</v>
      </c>
      <c r="I100" s="186" t="s">
        <v>447</v>
      </c>
      <c r="J100" s="183" t="s">
        <v>448</v>
      </c>
      <c r="K100" s="184">
        <v>45.5</v>
      </c>
      <c r="L100" s="185">
        <v>0</v>
      </c>
      <c r="M100" s="186" t="s">
        <v>96</v>
      </c>
      <c r="N100" s="187">
        <v>2</v>
      </c>
    </row>
    <row r="101" spans="1:14" ht="21.95" customHeight="1">
      <c r="A101" s="121">
        <v>95</v>
      </c>
      <c r="B101" s="178" t="s">
        <v>372</v>
      </c>
      <c r="C101" s="179" t="s">
        <v>86</v>
      </c>
      <c r="D101" s="153" t="s">
        <v>444</v>
      </c>
      <c r="E101" s="179" t="s">
        <v>68</v>
      </c>
      <c r="F101" s="180" t="s">
        <v>440</v>
      </c>
      <c r="G101" s="181" t="s">
        <v>90</v>
      </c>
      <c r="H101" s="181" t="s">
        <v>94</v>
      </c>
      <c r="I101" s="186" t="s">
        <v>441</v>
      </c>
      <c r="J101" s="183">
        <v>45363</v>
      </c>
      <c r="K101" s="184">
        <v>1</v>
      </c>
      <c r="L101" s="185">
        <v>0</v>
      </c>
      <c r="M101" s="186" t="s">
        <v>96</v>
      </c>
      <c r="N101" s="187">
        <v>1</v>
      </c>
    </row>
    <row r="102" spans="1:14" s="175" customFormat="1" ht="21.95" customHeight="1">
      <c r="A102" s="125">
        <v>96</v>
      </c>
      <c r="B102" s="167" t="s">
        <v>372</v>
      </c>
      <c r="C102" s="168" t="s">
        <v>86</v>
      </c>
      <c r="D102" s="153" t="s">
        <v>444</v>
      </c>
      <c r="E102" s="168" t="s">
        <v>68</v>
      </c>
      <c r="F102" s="169" t="s">
        <v>449</v>
      </c>
      <c r="G102" s="176" t="s">
        <v>77</v>
      </c>
      <c r="H102" s="176" t="s">
        <v>417</v>
      </c>
      <c r="I102" s="177"/>
      <c r="J102" s="189"/>
      <c r="K102" s="190"/>
      <c r="L102" s="173">
        <v>0</v>
      </c>
      <c r="M102" s="170" t="s">
        <v>96</v>
      </c>
      <c r="N102" s="174">
        <v>2</v>
      </c>
    </row>
    <row r="103" spans="1:14" s="175" customFormat="1" ht="21.95" customHeight="1">
      <c r="A103" s="121">
        <v>97</v>
      </c>
      <c r="B103" s="167" t="s">
        <v>395</v>
      </c>
      <c r="C103" s="168" t="s">
        <v>83</v>
      </c>
      <c r="D103" s="153" t="s">
        <v>444</v>
      </c>
      <c r="E103" s="168" t="s">
        <v>68</v>
      </c>
      <c r="F103" s="169" t="s">
        <v>440</v>
      </c>
      <c r="G103" s="176" t="s">
        <v>90</v>
      </c>
      <c r="H103" s="176" t="s">
        <v>94</v>
      </c>
      <c r="I103" s="170" t="s">
        <v>441</v>
      </c>
      <c r="J103" s="171">
        <v>45363</v>
      </c>
      <c r="K103" s="172">
        <v>1</v>
      </c>
      <c r="L103" s="173">
        <v>0</v>
      </c>
      <c r="M103" s="170" t="s">
        <v>96</v>
      </c>
      <c r="N103" s="174">
        <v>1</v>
      </c>
    </row>
    <row r="104" spans="1:14" s="175" customFormat="1" ht="21.95" customHeight="1">
      <c r="A104" s="121">
        <v>98</v>
      </c>
      <c r="B104" s="167" t="s">
        <v>395</v>
      </c>
      <c r="C104" s="168" t="s">
        <v>83</v>
      </c>
      <c r="D104" s="153" t="s">
        <v>444</v>
      </c>
      <c r="E104" s="168" t="s">
        <v>68</v>
      </c>
      <c r="F104" s="169" t="s">
        <v>450</v>
      </c>
      <c r="G104" s="176" t="s">
        <v>443</v>
      </c>
      <c r="H104" s="176" t="s">
        <v>94</v>
      </c>
      <c r="I104" s="177" t="s">
        <v>444</v>
      </c>
      <c r="J104" s="171">
        <v>45257</v>
      </c>
      <c r="K104" s="172">
        <v>3.3</v>
      </c>
      <c r="L104" s="173">
        <v>0</v>
      </c>
      <c r="M104" s="170" t="s">
        <v>96</v>
      </c>
      <c r="N104" s="174">
        <v>2</v>
      </c>
    </row>
    <row r="105" spans="1:14" s="175" customFormat="1" ht="21.95" customHeight="1">
      <c r="A105" s="125">
        <v>99</v>
      </c>
      <c r="B105" s="167" t="s">
        <v>386</v>
      </c>
      <c r="C105" s="168" t="s">
        <v>83</v>
      </c>
      <c r="D105" s="153" t="s">
        <v>444</v>
      </c>
      <c r="E105" s="168" t="s">
        <v>68</v>
      </c>
      <c r="F105" s="169" t="s">
        <v>440</v>
      </c>
      <c r="G105" s="176" t="s">
        <v>90</v>
      </c>
      <c r="H105" s="176" t="s">
        <v>94</v>
      </c>
      <c r="I105" s="170" t="s">
        <v>441</v>
      </c>
      <c r="J105" s="171">
        <v>45363</v>
      </c>
      <c r="K105" s="172">
        <v>1</v>
      </c>
      <c r="L105" s="173">
        <v>0</v>
      </c>
      <c r="M105" s="170" t="s">
        <v>96</v>
      </c>
      <c r="N105" s="174">
        <v>1</v>
      </c>
    </row>
    <row r="106" spans="1:14" s="175" customFormat="1" ht="21.95" customHeight="1">
      <c r="A106" s="121">
        <v>100</v>
      </c>
      <c r="B106" s="167" t="s">
        <v>386</v>
      </c>
      <c r="C106" s="168" t="s">
        <v>83</v>
      </c>
      <c r="D106" s="153" t="s">
        <v>444</v>
      </c>
      <c r="E106" s="168" t="s">
        <v>68</v>
      </c>
      <c r="F106" s="169" t="s">
        <v>450</v>
      </c>
      <c r="G106" s="176" t="s">
        <v>443</v>
      </c>
      <c r="H106" s="176" t="s">
        <v>94</v>
      </c>
      <c r="I106" s="177" t="s">
        <v>444</v>
      </c>
      <c r="J106" s="171">
        <v>45257</v>
      </c>
      <c r="K106" s="172">
        <v>3.3</v>
      </c>
      <c r="L106" s="173">
        <v>0</v>
      </c>
      <c r="M106" s="170" t="s">
        <v>96</v>
      </c>
      <c r="N106" s="174">
        <v>2</v>
      </c>
    </row>
    <row r="107" spans="1:14" s="175" customFormat="1" ht="21.95" customHeight="1">
      <c r="A107" s="121">
        <v>101</v>
      </c>
      <c r="B107" s="167" t="s">
        <v>394</v>
      </c>
      <c r="C107" s="168" t="s">
        <v>83</v>
      </c>
      <c r="D107" s="153" t="s">
        <v>444</v>
      </c>
      <c r="E107" s="168" t="s">
        <v>68</v>
      </c>
      <c r="F107" s="169" t="s">
        <v>440</v>
      </c>
      <c r="G107" s="176" t="s">
        <v>90</v>
      </c>
      <c r="H107" s="176" t="s">
        <v>94</v>
      </c>
      <c r="I107" s="170" t="s">
        <v>441</v>
      </c>
      <c r="J107" s="171">
        <v>45363</v>
      </c>
      <c r="K107" s="172">
        <v>1</v>
      </c>
      <c r="L107" s="173">
        <v>0</v>
      </c>
      <c r="M107" s="170" t="s">
        <v>96</v>
      </c>
      <c r="N107" s="174">
        <v>1</v>
      </c>
    </row>
    <row r="108" spans="1:14" s="175" customFormat="1" ht="21.95" customHeight="1">
      <c r="A108" s="125">
        <v>102</v>
      </c>
      <c r="B108" s="167" t="s">
        <v>394</v>
      </c>
      <c r="C108" s="168" t="s">
        <v>83</v>
      </c>
      <c r="D108" s="153" t="s">
        <v>444</v>
      </c>
      <c r="E108" s="168" t="s">
        <v>68</v>
      </c>
      <c r="F108" s="169" t="s">
        <v>450</v>
      </c>
      <c r="G108" s="176" t="s">
        <v>443</v>
      </c>
      <c r="H108" s="176" t="s">
        <v>94</v>
      </c>
      <c r="I108" s="177" t="s">
        <v>444</v>
      </c>
      <c r="J108" s="171">
        <v>45257</v>
      </c>
      <c r="K108" s="172">
        <v>3.3</v>
      </c>
      <c r="L108" s="173">
        <v>0</v>
      </c>
      <c r="M108" s="170" t="s">
        <v>96</v>
      </c>
      <c r="N108" s="174">
        <v>2</v>
      </c>
    </row>
    <row r="109" spans="1:14" s="175" customFormat="1" ht="21.95" customHeight="1">
      <c r="A109" s="121">
        <v>103</v>
      </c>
      <c r="B109" s="167" t="s">
        <v>383</v>
      </c>
      <c r="C109" s="168" t="s">
        <v>83</v>
      </c>
      <c r="D109" s="153" t="s">
        <v>444</v>
      </c>
      <c r="E109" s="168" t="s">
        <v>68</v>
      </c>
      <c r="F109" s="169" t="s">
        <v>440</v>
      </c>
      <c r="G109" s="176" t="s">
        <v>90</v>
      </c>
      <c r="H109" s="176" t="s">
        <v>94</v>
      </c>
      <c r="I109" s="170" t="s">
        <v>441</v>
      </c>
      <c r="J109" s="171">
        <v>45363</v>
      </c>
      <c r="K109" s="172">
        <v>1</v>
      </c>
      <c r="L109" s="173">
        <v>0</v>
      </c>
      <c r="M109" s="170" t="s">
        <v>96</v>
      </c>
      <c r="N109" s="174">
        <v>1</v>
      </c>
    </row>
    <row r="110" spans="1:14" s="175" customFormat="1" ht="21.95" customHeight="1">
      <c r="A110" s="121">
        <v>104</v>
      </c>
      <c r="B110" s="167" t="s">
        <v>383</v>
      </c>
      <c r="C110" s="168" t="s">
        <v>83</v>
      </c>
      <c r="D110" s="153" t="s">
        <v>444</v>
      </c>
      <c r="E110" s="168" t="s">
        <v>68</v>
      </c>
      <c r="F110" s="169" t="s">
        <v>446</v>
      </c>
      <c r="G110" s="176" t="s">
        <v>77</v>
      </c>
      <c r="H110" s="176" t="s">
        <v>417</v>
      </c>
      <c r="I110" s="170" t="s">
        <v>447</v>
      </c>
      <c r="J110" s="171" t="s">
        <v>448</v>
      </c>
      <c r="K110" s="172">
        <v>45.5</v>
      </c>
      <c r="L110" s="173">
        <v>0</v>
      </c>
      <c r="M110" s="170" t="s">
        <v>96</v>
      </c>
      <c r="N110" s="174">
        <v>2</v>
      </c>
    </row>
    <row r="111" spans="1:14" s="175" customFormat="1" ht="21.95" customHeight="1">
      <c r="A111" s="125">
        <v>105</v>
      </c>
      <c r="B111" s="167" t="s">
        <v>392</v>
      </c>
      <c r="C111" s="168" t="s">
        <v>83</v>
      </c>
      <c r="D111" s="153" t="s">
        <v>444</v>
      </c>
      <c r="E111" s="168" t="s">
        <v>68</v>
      </c>
      <c r="F111" s="169" t="s">
        <v>440</v>
      </c>
      <c r="G111" s="176" t="s">
        <v>90</v>
      </c>
      <c r="H111" s="176" t="s">
        <v>94</v>
      </c>
      <c r="I111" s="170" t="s">
        <v>441</v>
      </c>
      <c r="J111" s="171">
        <v>45363</v>
      </c>
      <c r="K111" s="172">
        <v>1</v>
      </c>
      <c r="L111" s="173">
        <v>0</v>
      </c>
      <c r="M111" s="170" t="s">
        <v>96</v>
      </c>
      <c r="N111" s="174">
        <v>1</v>
      </c>
    </row>
    <row r="112" spans="1:14" s="175" customFormat="1" ht="21.95" customHeight="1">
      <c r="A112" s="121">
        <v>106</v>
      </c>
      <c r="B112" s="167" t="s">
        <v>392</v>
      </c>
      <c r="C112" s="168" t="s">
        <v>83</v>
      </c>
      <c r="D112" s="153" t="s">
        <v>444</v>
      </c>
      <c r="E112" s="168" t="s">
        <v>68</v>
      </c>
      <c r="F112" s="169" t="s">
        <v>450</v>
      </c>
      <c r="G112" s="176" t="s">
        <v>443</v>
      </c>
      <c r="H112" s="176" t="s">
        <v>94</v>
      </c>
      <c r="I112" s="177" t="s">
        <v>444</v>
      </c>
      <c r="J112" s="171">
        <v>45257</v>
      </c>
      <c r="K112" s="172">
        <v>3.3</v>
      </c>
      <c r="L112" s="173">
        <v>0</v>
      </c>
      <c r="M112" s="170" t="s">
        <v>96</v>
      </c>
      <c r="N112" s="174">
        <v>2</v>
      </c>
    </row>
    <row r="113" spans="1:14" s="175" customFormat="1" ht="21.95" customHeight="1">
      <c r="A113" s="121">
        <v>107</v>
      </c>
      <c r="B113" s="167" t="s">
        <v>393</v>
      </c>
      <c r="C113" s="168" t="s">
        <v>83</v>
      </c>
      <c r="D113" s="153" t="s">
        <v>444</v>
      </c>
      <c r="E113" s="168" t="s">
        <v>68</v>
      </c>
      <c r="F113" s="169" t="s">
        <v>440</v>
      </c>
      <c r="G113" s="176" t="s">
        <v>90</v>
      </c>
      <c r="H113" s="176" t="s">
        <v>94</v>
      </c>
      <c r="I113" s="170" t="s">
        <v>441</v>
      </c>
      <c r="J113" s="171">
        <v>45363</v>
      </c>
      <c r="K113" s="172">
        <v>1</v>
      </c>
      <c r="L113" s="173">
        <v>0</v>
      </c>
      <c r="M113" s="170" t="s">
        <v>96</v>
      </c>
      <c r="N113" s="174">
        <v>1</v>
      </c>
    </row>
    <row r="114" spans="1:14" s="175" customFormat="1" ht="21.95" customHeight="1">
      <c r="A114" s="125">
        <v>108</v>
      </c>
      <c r="B114" s="167" t="s">
        <v>393</v>
      </c>
      <c r="C114" s="168" t="s">
        <v>83</v>
      </c>
      <c r="D114" s="153" t="s">
        <v>444</v>
      </c>
      <c r="E114" s="168" t="s">
        <v>68</v>
      </c>
      <c r="F114" s="169" t="s">
        <v>450</v>
      </c>
      <c r="G114" s="176" t="s">
        <v>443</v>
      </c>
      <c r="H114" s="176" t="s">
        <v>94</v>
      </c>
      <c r="I114" s="177" t="s">
        <v>444</v>
      </c>
      <c r="J114" s="171">
        <v>45257</v>
      </c>
      <c r="K114" s="172">
        <v>3.3</v>
      </c>
      <c r="L114" s="173">
        <v>0</v>
      </c>
      <c r="M114" s="170" t="s">
        <v>96</v>
      </c>
      <c r="N114" s="174">
        <v>2</v>
      </c>
    </row>
    <row r="115" spans="1:14" s="175" customFormat="1" ht="21.95" customHeight="1">
      <c r="A115" s="121">
        <v>109</v>
      </c>
      <c r="B115" s="167" t="s">
        <v>384</v>
      </c>
      <c r="C115" s="168" t="s">
        <v>404</v>
      </c>
      <c r="D115" s="153" t="s">
        <v>444</v>
      </c>
      <c r="E115" s="168" t="s">
        <v>68</v>
      </c>
      <c r="F115" s="169" t="s">
        <v>440</v>
      </c>
      <c r="G115" s="176" t="s">
        <v>90</v>
      </c>
      <c r="H115" s="176" t="s">
        <v>94</v>
      </c>
      <c r="I115" s="170" t="s">
        <v>441</v>
      </c>
      <c r="J115" s="171">
        <v>45363</v>
      </c>
      <c r="K115" s="172">
        <v>1</v>
      </c>
      <c r="L115" s="173">
        <v>0</v>
      </c>
      <c r="M115" s="170" t="s">
        <v>96</v>
      </c>
      <c r="N115" s="174">
        <v>1</v>
      </c>
    </row>
    <row r="116" spans="1:14" ht="21.95" customHeight="1">
      <c r="A116" s="121">
        <v>110</v>
      </c>
      <c r="B116" s="178" t="s">
        <v>384</v>
      </c>
      <c r="C116" s="179" t="s">
        <v>404</v>
      </c>
      <c r="D116" s="153" t="s">
        <v>444</v>
      </c>
      <c r="E116" s="179" t="s">
        <v>68</v>
      </c>
      <c r="F116" s="180" t="s">
        <v>399</v>
      </c>
      <c r="G116" s="181" t="s">
        <v>77</v>
      </c>
      <c r="H116" s="181" t="s">
        <v>94</v>
      </c>
      <c r="I116" s="186" t="s">
        <v>441</v>
      </c>
      <c r="J116" s="183" t="s">
        <v>400</v>
      </c>
      <c r="K116" s="192">
        <v>3</v>
      </c>
      <c r="L116" s="185">
        <v>0</v>
      </c>
      <c r="M116" s="186" t="s">
        <v>96</v>
      </c>
      <c r="N116" s="187">
        <v>2</v>
      </c>
    </row>
    <row r="117" spans="1:14" ht="21.95" customHeight="1">
      <c r="A117" s="125">
        <v>111</v>
      </c>
      <c r="B117" s="178" t="s">
        <v>387</v>
      </c>
      <c r="C117" s="179" t="s">
        <v>408</v>
      </c>
      <c r="D117" s="153" t="s">
        <v>444</v>
      </c>
      <c r="E117" s="179" t="s">
        <v>68</v>
      </c>
      <c r="F117" s="180" t="s">
        <v>440</v>
      </c>
      <c r="G117" s="181" t="s">
        <v>90</v>
      </c>
      <c r="H117" s="181" t="s">
        <v>94</v>
      </c>
      <c r="I117" s="186" t="s">
        <v>441</v>
      </c>
      <c r="J117" s="183">
        <v>45363</v>
      </c>
      <c r="K117" s="184">
        <v>1</v>
      </c>
      <c r="L117" s="185">
        <v>0</v>
      </c>
      <c r="M117" s="186" t="s">
        <v>96</v>
      </c>
      <c r="N117" s="187">
        <v>1</v>
      </c>
    </row>
    <row r="118" spans="1:14" ht="21.95" customHeight="1">
      <c r="A118" s="121">
        <v>112</v>
      </c>
      <c r="B118" s="178" t="s">
        <v>387</v>
      </c>
      <c r="C118" s="179" t="s">
        <v>408</v>
      </c>
      <c r="D118" s="153" t="s">
        <v>444</v>
      </c>
      <c r="E118" s="179" t="s">
        <v>68</v>
      </c>
      <c r="F118" s="180" t="s">
        <v>399</v>
      </c>
      <c r="G118" s="181" t="s">
        <v>77</v>
      </c>
      <c r="H118" s="181" t="s">
        <v>94</v>
      </c>
      <c r="I118" s="186" t="s">
        <v>441</v>
      </c>
      <c r="J118" s="183" t="s">
        <v>400</v>
      </c>
      <c r="K118" s="192">
        <v>3</v>
      </c>
      <c r="L118" s="185">
        <v>0</v>
      </c>
      <c r="M118" s="186" t="s">
        <v>96</v>
      </c>
      <c r="N118" s="187">
        <v>2</v>
      </c>
    </row>
    <row r="119" spans="1:14" ht="21.95" customHeight="1">
      <c r="A119" s="121">
        <v>113</v>
      </c>
      <c r="B119" s="59" t="s">
        <v>140</v>
      </c>
      <c r="C119" s="163" t="s">
        <v>88</v>
      </c>
      <c r="D119" s="162" t="s">
        <v>451</v>
      </c>
      <c r="E119" s="162" t="s">
        <v>53</v>
      </c>
      <c r="F119" s="163" t="s">
        <v>89</v>
      </c>
      <c r="G119" s="162" t="s">
        <v>90</v>
      </c>
      <c r="H119" s="163" t="s">
        <v>417</v>
      </c>
      <c r="I119" s="125" t="s">
        <v>95</v>
      </c>
      <c r="J119" s="126" t="s">
        <v>452</v>
      </c>
      <c r="K119" s="193">
        <v>1</v>
      </c>
      <c r="L119" s="128">
        <v>0</v>
      </c>
      <c r="M119" s="121" t="s">
        <v>96</v>
      </c>
      <c r="N119" s="164">
        <v>1</v>
      </c>
    </row>
    <row r="120" spans="1:14" ht="21.95" customHeight="1">
      <c r="A120" s="125">
        <v>114</v>
      </c>
      <c r="B120" s="59" t="s">
        <v>140</v>
      </c>
      <c r="C120" s="163" t="s">
        <v>88</v>
      </c>
      <c r="D120" s="163" t="s">
        <v>451</v>
      </c>
      <c r="E120" s="162" t="s">
        <v>53</v>
      </c>
      <c r="F120" s="163" t="s">
        <v>93</v>
      </c>
      <c r="G120" s="162" t="s">
        <v>77</v>
      </c>
      <c r="H120" s="163" t="s">
        <v>417</v>
      </c>
      <c r="I120" s="125" t="s">
        <v>95</v>
      </c>
      <c r="J120" s="126" t="s">
        <v>453</v>
      </c>
      <c r="K120" s="193">
        <v>24</v>
      </c>
      <c r="L120" s="128">
        <v>0</v>
      </c>
      <c r="M120" s="121" t="s">
        <v>96</v>
      </c>
      <c r="N120" s="164">
        <v>2</v>
      </c>
    </row>
    <row r="121" spans="1:14" ht="21.95" customHeight="1">
      <c r="A121" s="121">
        <v>115</v>
      </c>
      <c r="B121" s="166" t="s">
        <v>145</v>
      </c>
      <c r="C121" s="163" t="s">
        <v>88</v>
      </c>
      <c r="D121" s="162" t="s">
        <v>451</v>
      </c>
      <c r="E121" s="162" t="s">
        <v>53</v>
      </c>
      <c r="F121" s="163" t="s">
        <v>89</v>
      </c>
      <c r="G121" s="162" t="s">
        <v>90</v>
      </c>
      <c r="H121" s="163" t="s">
        <v>417</v>
      </c>
      <c r="I121" s="125" t="s">
        <v>95</v>
      </c>
      <c r="J121" s="126" t="s">
        <v>452</v>
      </c>
      <c r="K121" s="193">
        <v>1</v>
      </c>
      <c r="L121" s="128">
        <v>0</v>
      </c>
      <c r="M121" s="121" t="s">
        <v>96</v>
      </c>
      <c r="N121" s="164">
        <v>1</v>
      </c>
    </row>
    <row r="122" spans="1:14" ht="21.95" customHeight="1">
      <c r="A122" s="121">
        <v>116</v>
      </c>
      <c r="B122" s="166" t="s">
        <v>145</v>
      </c>
      <c r="C122" s="163" t="s">
        <v>88</v>
      </c>
      <c r="D122" s="163" t="s">
        <v>451</v>
      </c>
      <c r="E122" s="162" t="s">
        <v>53</v>
      </c>
      <c r="F122" s="163" t="s">
        <v>93</v>
      </c>
      <c r="G122" s="162" t="s">
        <v>77</v>
      </c>
      <c r="H122" s="163" t="s">
        <v>417</v>
      </c>
      <c r="I122" s="125" t="s">
        <v>95</v>
      </c>
      <c r="J122" s="126" t="s">
        <v>453</v>
      </c>
      <c r="K122" s="193">
        <v>24</v>
      </c>
      <c r="L122" s="128">
        <v>0</v>
      </c>
      <c r="M122" s="121" t="s">
        <v>96</v>
      </c>
      <c r="N122" s="164">
        <v>2</v>
      </c>
    </row>
    <row r="123" spans="1:14" ht="21.95" customHeight="1">
      <c r="A123" s="125">
        <v>117</v>
      </c>
      <c r="B123" s="166" t="s">
        <v>138</v>
      </c>
      <c r="C123" s="163" t="s">
        <v>421</v>
      </c>
      <c r="D123" s="162" t="s">
        <v>451</v>
      </c>
      <c r="E123" s="162" t="s">
        <v>53</v>
      </c>
      <c r="F123" s="163" t="s">
        <v>89</v>
      </c>
      <c r="G123" s="162" t="s">
        <v>90</v>
      </c>
      <c r="H123" s="163" t="s">
        <v>417</v>
      </c>
      <c r="I123" s="125" t="s">
        <v>95</v>
      </c>
      <c r="J123" s="126" t="s">
        <v>452</v>
      </c>
      <c r="K123" s="193">
        <v>1</v>
      </c>
      <c r="L123" s="128">
        <v>0</v>
      </c>
      <c r="M123" s="121" t="s">
        <v>96</v>
      </c>
      <c r="N123" s="164">
        <v>1</v>
      </c>
    </row>
    <row r="124" spans="1:14" ht="21.95" customHeight="1">
      <c r="A124" s="121">
        <v>118</v>
      </c>
      <c r="B124" s="166" t="s">
        <v>138</v>
      </c>
      <c r="C124" s="163" t="s">
        <v>421</v>
      </c>
      <c r="D124" s="163" t="s">
        <v>451</v>
      </c>
      <c r="E124" s="162" t="s">
        <v>53</v>
      </c>
      <c r="F124" s="163" t="s">
        <v>93</v>
      </c>
      <c r="G124" s="162" t="s">
        <v>77</v>
      </c>
      <c r="H124" s="163" t="s">
        <v>417</v>
      </c>
      <c r="I124" s="125" t="s">
        <v>95</v>
      </c>
      <c r="J124" s="126" t="s">
        <v>453</v>
      </c>
      <c r="K124" s="193">
        <v>24</v>
      </c>
      <c r="L124" s="128">
        <v>0</v>
      </c>
      <c r="M124" s="121" t="s">
        <v>96</v>
      </c>
      <c r="N124" s="164">
        <v>2</v>
      </c>
    </row>
    <row r="125" spans="1:14" ht="21.95" customHeight="1">
      <c r="A125" s="121">
        <v>119</v>
      </c>
      <c r="B125" s="166" t="s">
        <v>141</v>
      </c>
      <c r="C125" s="163" t="s">
        <v>421</v>
      </c>
      <c r="D125" s="162" t="s">
        <v>451</v>
      </c>
      <c r="E125" s="162" t="s">
        <v>53</v>
      </c>
      <c r="F125" s="163" t="s">
        <v>89</v>
      </c>
      <c r="G125" s="162" t="s">
        <v>90</v>
      </c>
      <c r="H125" s="163" t="s">
        <v>417</v>
      </c>
      <c r="I125" s="125" t="s">
        <v>95</v>
      </c>
      <c r="J125" s="126" t="s">
        <v>452</v>
      </c>
      <c r="K125" s="193">
        <v>1</v>
      </c>
      <c r="L125" s="128">
        <v>0</v>
      </c>
      <c r="M125" s="121" t="s">
        <v>96</v>
      </c>
      <c r="N125" s="164">
        <v>1</v>
      </c>
    </row>
    <row r="126" spans="1:14" ht="21.95" customHeight="1">
      <c r="A126" s="125">
        <v>120</v>
      </c>
      <c r="B126" s="166" t="s">
        <v>141</v>
      </c>
      <c r="C126" s="163" t="s">
        <v>421</v>
      </c>
      <c r="D126" s="163" t="s">
        <v>451</v>
      </c>
      <c r="E126" s="162" t="s">
        <v>53</v>
      </c>
      <c r="F126" s="163" t="s">
        <v>93</v>
      </c>
      <c r="G126" s="162" t="s">
        <v>77</v>
      </c>
      <c r="H126" s="163" t="s">
        <v>417</v>
      </c>
      <c r="I126" s="125" t="s">
        <v>95</v>
      </c>
      <c r="J126" s="126" t="s">
        <v>453</v>
      </c>
      <c r="K126" s="193">
        <v>24</v>
      </c>
      <c r="L126" s="128">
        <v>0</v>
      </c>
      <c r="M126" s="121" t="s">
        <v>96</v>
      </c>
      <c r="N126" s="164">
        <v>2</v>
      </c>
    </row>
    <row r="127" spans="1:14" ht="21.95" customHeight="1">
      <c r="A127" s="121">
        <v>121</v>
      </c>
      <c r="B127" s="166" t="s">
        <v>147</v>
      </c>
      <c r="C127" s="163" t="s">
        <v>88</v>
      </c>
      <c r="D127" s="163" t="s">
        <v>451</v>
      </c>
      <c r="E127" s="162" t="s">
        <v>53</v>
      </c>
      <c r="F127" s="163" t="s">
        <v>89</v>
      </c>
      <c r="G127" s="162" t="s">
        <v>90</v>
      </c>
      <c r="H127" s="163" t="s">
        <v>417</v>
      </c>
      <c r="I127" s="125" t="s">
        <v>95</v>
      </c>
      <c r="J127" s="126" t="s">
        <v>452</v>
      </c>
      <c r="K127" s="193">
        <v>1</v>
      </c>
      <c r="L127" s="128">
        <v>0</v>
      </c>
      <c r="M127" s="121" t="s">
        <v>96</v>
      </c>
      <c r="N127" s="164">
        <v>1</v>
      </c>
    </row>
    <row r="128" spans="1:14" ht="21.95" customHeight="1">
      <c r="A128" s="121">
        <v>122</v>
      </c>
      <c r="B128" s="166" t="s">
        <v>147</v>
      </c>
      <c r="C128" s="163" t="s">
        <v>88</v>
      </c>
      <c r="D128" s="163" t="s">
        <v>451</v>
      </c>
      <c r="E128" s="162" t="s">
        <v>53</v>
      </c>
      <c r="F128" s="163" t="s">
        <v>93</v>
      </c>
      <c r="G128" s="162" t="s">
        <v>77</v>
      </c>
      <c r="H128" s="163" t="s">
        <v>417</v>
      </c>
      <c r="I128" s="125" t="s">
        <v>95</v>
      </c>
      <c r="J128" s="126" t="s">
        <v>453</v>
      </c>
      <c r="K128" s="193">
        <v>24</v>
      </c>
      <c r="L128" s="128">
        <v>0</v>
      </c>
      <c r="M128" s="121" t="s">
        <v>96</v>
      </c>
      <c r="N128" s="164">
        <v>2</v>
      </c>
    </row>
    <row r="129" spans="1:14" ht="21.95" customHeight="1">
      <c r="A129" s="125">
        <v>123</v>
      </c>
      <c r="B129" s="166" t="s">
        <v>149</v>
      </c>
      <c r="C129" s="163" t="s">
        <v>421</v>
      </c>
      <c r="D129" s="162" t="s">
        <v>451</v>
      </c>
      <c r="E129" s="162" t="s">
        <v>53</v>
      </c>
      <c r="F129" s="163" t="s">
        <v>89</v>
      </c>
      <c r="G129" s="162" t="s">
        <v>90</v>
      </c>
      <c r="H129" s="163" t="s">
        <v>417</v>
      </c>
      <c r="I129" s="125" t="s">
        <v>95</v>
      </c>
      <c r="J129" s="126" t="s">
        <v>452</v>
      </c>
      <c r="K129" s="193">
        <v>1</v>
      </c>
      <c r="L129" s="128">
        <v>0</v>
      </c>
      <c r="M129" s="121" t="s">
        <v>96</v>
      </c>
      <c r="N129" s="164">
        <v>1</v>
      </c>
    </row>
    <row r="130" spans="1:14" ht="21.95" customHeight="1">
      <c r="A130" s="121">
        <v>124</v>
      </c>
      <c r="B130" s="166" t="s">
        <v>149</v>
      </c>
      <c r="C130" s="163" t="s">
        <v>421</v>
      </c>
      <c r="D130" s="163" t="s">
        <v>451</v>
      </c>
      <c r="E130" s="162" t="s">
        <v>53</v>
      </c>
      <c r="F130" s="163" t="s">
        <v>93</v>
      </c>
      <c r="G130" s="162" t="s">
        <v>77</v>
      </c>
      <c r="H130" s="163" t="s">
        <v>417</v>
      </c>
      <c r="I130" s="125" t="s">
        <v>95</v>
      </c>
      <c r="J130" s="126" t="s">
        <v>453</v>
      </c>
      <c r="K130" s="193">
        <v>24</v>
      </c>
      <c r="L130" s="128">
        <v>0</v>
      </c>
      <c r="M130" s="121" t="s">
        <v>96</v>
      </c>
      <c r="N130" s="164">
        <v>2</v>
      </c>
    </row>
    <row r="131" spans="1:14" ht="21.95" customHeight="1">
      <c r="A131" s="121">
        <v>125</v>
      </c>
      <c r="B131" s="166" t="s">
        <v>153</v>
      </c>
      <c r="C131" s="163" t="s">
        <v>421</v>
      </c>
      <c r="D131" s="162" t="s">
        <v>451</v>
      </c>
      <c r="E131" s="162" t="s">
        <v>53</v>
      </c>
      <c r="F131" s="163" t="s">
        <v>89</v>
      </c>
      <c r="G131" s="162" t="s">
        <v>90</v>
      </c>
      <c r="H131" s="163" t="s">
        <v>417</v>
      </c>
      <c r="I131" s="125" t="s">
        <v>95</v>
      </c>
      <c r="J131" s="126" t="s">
        <v>452</v>
      </c>
      <c r="K131" s="193">
        <v>1</v>
      </c>
      <c r="L131" s="128">
        <v>0</v>
      </c>
      <c r="M131" s="121" t="s">
        <v>96</v>
      </c>
      <c r="N131" s="164">
        <v>1</v>
      </c>
    </row>
    <row r="132" spans="1:14" ht="21.95" customHeight="1">
      <c r="A132" s="125">
        <v>126</v>
      </c>
      <c r="B132" s="166" t="s">
        <v>153</v>
      </c>
      <c r="C132" s="163" t="s">
        <v>421</v>
      </c>
      <c r="D132" s="163" t="s">
        <v>451</v>
      </c>
      <c r="E132" s="162" t="s">
        <v>53</v>
      </c>
      <c r="F132" s="163" t="s">
        <v>93</v>
      </c>
      <c r="G132" s="162" t="s">
        <v>77</v>
      </c>
      <c r="H132" s="163" t="s">
        <v>417</v>
      </c>
      <c r="I132" s="125" t="s">
        <v>95</v>
      </c>
      <c r="J132" s="126" t="s">
        <v>453</v>
      </c>
      <c r="K132" s="193">
        <v>24</v>
      </c>
      <c r="L132" s="128">
        <v>0</v>
      </c>
      <c r="M132" s="121" t="s">
        <v>96</v>
      </c>
      <c r="N132" s="164">
        <v>2</v>
      </c>
    </row>
    <row r="133" spans="1:14" ht="21.95" customHeight="1">
      <c r="A133" s="121">
        <v>127</v>
      </c>
      <c r="B133" s="166" t="s">
        <v>142</v>
      </c>
      <c r="C133" s="163" t="s">
        <v>421</v>
      </c>
      <c r="D133" s="162" t="s">
        <v>451</v>
      </c>
      <c r="E133" s="162" t="s">
        <v>53</v>
      </c>
      <c r="F133" s="163" t="s">
        <v>89</v>
      </c>
      <c r="G133" s="162" t="s">
        <v>90</v>
      </c>
      <c r="H133" s="163" t="s">
        <v>417</v>
      </c>
      <c r="I133" s="125" t="s">
        <v>95</v>
      </c>
      <c r="J133" s="126" t="s">
        <v>452</v>
      </c>
      <c r="K133" s="193">
        <v>1</v>
      </c>
      <c r="L133" s="128">
        <v>0</v>
      </c>
      <c r="M133" s="121" t="s">
        <v>96</v>
      </c>
      <c r="N133" s="164">
        <v>1</v>
      </c>
    </row>
    <row r="134" spans="1:14" ht="21.95" customHeight="1">
      <c r="A134" s="121">
        <v>128</v>
      </c>
      <c r="B134" s="166" t="s">
        <v>142</v>
      </c>
      <c r="C134" s="163" t="s">
        <v>421</v>
      </c>
      <c r="D134" s="163" t="s">
        <v>451</v>
      </c>
      <c r="E134" s="162" t="s">
        <v>53</v>
      </c>
      <c r="F134" s="163" t="s">
        <v>93</v>
      </c>
      <c r="G134" s="162" t="s">
        <v>77</v>
      </c>
      <c r="H134" s="163" t="s">
        <v>417</v>
      </c>
      <c r="I134" s="125" t="s">
        <v>95</v>
      </c>
      <c r="J134" s="126" t="s">
        <v>453</v>
      </c>
      <c r="K134" s="193">
        <v>24</v>
      </c>
      <c r="L134" s="128">
        <v>0</v>
      </c>
      <c r="M134" s="121" t="s">
        <v>96</v>
      </c>
      <c r="N134" s="164">
        <v>2</v>
      </c>
    </row>
    <row r="135" spans="1:14" ht="21.95" customHeight="1">
      <c r="A135" s="125">
        <v>129</v>
      </c>
      <c r="B135" s="166" t="s">
        <v>139</v>
      </c>
      <c r="C135" s="163" t="s">
        <v>454</v>
      </c>
      <c r="D135" s="162" t="s">
        <v>451</v>
      </c>
      <c r="E135" s="162" t="s">
        <v>53</v>
      </c>
      <c r="F135" s="163" t="s">
        <v>89</v>
      </c>
      <c r="G135" s="162" t="s">
        <v>90</v>
      </c>
      <c r="H135" s="163" t="s">
        <v>417</v>
      </c>
      <c r="I135" s="125" t="s">
        <v>95</v>
      </c>
      <c r="J135" s="126" t="s">
        <v>452</v>
      </c>
      <c r="K135" s="193">
        <v>1</v>
      </c>
      <c r="L135" s="128">
        <v>0</v>
      </c>
      <c r="M135" s="121" t="s">
        <v>96</v>
      </c>
      <c r="N135" s="164">
        <v>1</v>
      </c>
    </row>
    <row r="136" spans="1:14" ht="21.95" customHeight="1">
      <c r="A136" s="121">
        <v>130</v>
      </c>
      <c r="B136" s="166" t="s">
        <v>139</v>
      </c>
      <c r="C136" s="163" t="s">
        <v>454</v>
      </c>
      <c r="D136" s="163" t="s">
        <v>451</v>
      </c>
      <c r="E136" s="162" t="s">
        <v>53</v>
      </c>
      <c r="F136" s="163" t="s">
        <v>455</v>
      </c>
      <c r="G136" s="162" t="s">
        <v>77</v>
      </c>
      <c r="H136" s="163" t="s">
        <v>417</v>
      </c>
      <c r="I136" s="125" t="s">
        <v>95</v>
      </c>
      <c r="J136" s="126" t="s">
        <v>456</v>
      </c>
      <c r="K136" s="193">
        <v>9</v>
      </c>
      <c r="L136" s="128">
        <v>0</v>
      </c>
      <c r="M136" s="121" t="s">
        <v>96</v>
      </c>
      <c r="N136" s="164">
        <v>2</v>
      </c>
    </row>
    <row r="137" spans="1:14" ht="21.95" customHeight="1">
      <c r="A137" s="121">
        <v>131</v>
      </c>
      <c r="B137" s="166" t="s">
        <v>150</v>
      </c>
      <c r="C137" s="163" t="s">
        <v>401</v>
      </c>
      <c r="D137" s="162" t="s">
        <v>451</v>
      </c>
      <c r="E137" s="162" t="s">
        <v>53</v>
      </c>
      <c r="F137" s="163" t="s">
        <v>89</v>
      </c>
      <c r="G137" s="162" t="s">
        <v>90</v>
      </c>
      <c r="H137" s="163" t="s">
        <v>417</v>
      </c>
      <c r="I137" s="125" t="s">
        <v>95</v>
      </c>
      <c r="J137" s="126" t="s">
        <v>452</v>
      </c>
      <c r="K137" s="193">
        <v>1</v>
      </c>
      <c r="L137" s="128">
        <v>0</v>
      </c>
      <c r="M137" s="121" t="s">
        <v>96</v>
      </c>
      <c r="N137" s="164">
        <v>1</v>
      </c>
    </row>
    <row r="138" spans="1:14" ht="21.95" customHeight="1">
      <c r="A138" s="125">
        <v>132</v>
      </c>
      <c r="B138" s="166" t="s">
        <v>150</v>
      </c>
      <c r="C138" s="163" t="s">
        <v>401</v>
      </c>
      <c r="D138" s="163" t="s">
        <v>451</v>
      </c>
      <c r="E138" s="162" t="s">
        <v>53</v>
      </c>
      <c r="F138" s="163" t="s">
        <v>93</v>
      </c>
      <c r="G138" s="162" t="s">
        <v>77</v>
      </c>
      <c r="H138" s="163" t="s">
        <v>417</v>
      </c>
      <c r="I138" s="125" t="s">
        <v>95</v>
      </c>
      <c r="J138" s="126" t="s">
        <v>453</v>
      </c>
      <c r="K138" s="193">
        <v>24</v>
      </c>
      <c r="L138" s="128">
        <v>0</v>
      </c>
      <c r="M138" s="121" t="s">
        <v>96</v>
      </c>
      <c r="N138" s="194">
        <v>2</v>
      </c>
    </row>
    <row r="139" spans="1:14" ht="21.95" customHeight="1">
      <c r="A139" s="121">
        <v>133</v>
      </c>
      <c r="B139" s="166" t="s">
        <v>144</v>
      </c>
      <c r="C139" s="163" t="s">
        <v>421</v>
      </c>
      <c r="D139" s="162" t="s">
        <v>451</v>
      </c>
      <c r="E139" s="162" t="s">
        <v>53</v>
      </c>
      <c r="F139" s="163" t="s">
        <v>89</v>
      </c>
      <c r="G139" s="162" t="s">
        <v>90</v>
      </c>
      <c r="H139" s="163" t="s">
        <v>417</v>
      </c>
      <c r="I139" s="125" t="s">
        <v>95</v>
      </c>
      <c r="J139" s="126" t="s">
        <v>452</v>
      </c>
      <c r="K139" s="193">
        <v>1</v>
      </c>
      <c r="L139" s="128">
        <v>0</v>
      </c>
      <c r="M139" s="121" t="s">
        <v>96</v>
      </c>
      <c r="N139" s="194">
        <v>1</v>
      </c>
    </row>
    <row r="140" spans="1:14" ht="21.95" customHeight="1">
      <c r="A140" s="121">
        <v>134</v>
      </c>
      <c r="B140" s="166" t="s">
        <v>144</v>
      </c>
      <c r="C140" s="163" t="s">
        <v>421</v>
      </c>
      <c r="D140" s="163" t="s">
        <v>451</v>
      </c>
      <c r="E140" s="162" t="s">
        <v>53</v>
      </c>
      <c r="F140" s="163" t="s">
        <v>93</v>
      </c>
      <c r="G140" s="162" t="s">
        <v>77</v>
      </c>
      <c r="H140" s="163" t="s">
        <v>417</v>
      </c>
      <c r="I140" s="125" t="s">
        <v>95</v>
      </c>
      <c r="J140" s="126" t="s">
        <v>453</v>
      </c>
      <c r="K140" s="193">
        <v>24</v>
      </c>
      <c r="L140" s="128">
        <v>0</v>
      </c>
      <c r="M140" s="121" t="s">
        <v>96</v>
      </c>
      <c r="N140" s="194">
        <v>2</v>
      </c>
    </row>
    <row r="141" spans="1:14" ht="21.95" customHeight="1">
      <c r="A141" s="125">
        <v>135</v>
      </c>
      <c r="B141" s="166" t="s">
        <v>146</v>
      </c>
      <c r="C141" s="163" t="s">
        <v>421</v>
      </c>
      <c r="D141" s="162" t="s">
        <v>451</v>
      </c>
      <c r="E141" s="162" t="s">
        <v>53</v>
      </c>
      <c r="F141" s="163" t="s">
        <v>89</v>
      </c>
      <c r="G141" s="162" t="s">
        <v>90</v>
      </c>
      <c r="H141" s="163" t="s">
        <v>417</v>
      </c>
      <c r="I141" s="125" t="s">
        <v>95</v>
      </c>
      <c r="J141" s="126" t="s">
        <v>452</v>
      </c>
      <c r="K141" s="193">
        <v>1</v>
      </c>
      <c r="L141" s="128">
        <v>0</v>
      </c>
      <c r="M141" s="121" t="s">
        <v>96</v>
      </c>
      <c r="N141" s="194">
        <v>1</v>
      </c>
    </row>
    <row r="142" spans="1:14" ht="21.95" customHeight="1">
      <c r="A142" s="121">
        <v>136</v>
      </c>
      <c r="B142" s="166" t="s">
        <v>146</v>
      </c>
      <c r="C142" s="163" t="s">
        <v>421</v>
      </c>
      <c r="D142" s="163" t="s">
        <v>451</v>
      </c>
      <c r="E142" s="162" t="s">
        <v>53</v>
      </c>
      <c r="F142" s="163" t="s">
        <v>93</v>
      </c>
      <c r="G142" s="162" t="s">
        <v>77</v>
      </c>
      <c r="H142" s="163" t="s">
        <v>417</v>
      </c>
      <c r="I142" s="125" t="s">
        <v>95</v>
      </c>
      <c r="J142" s="126" t="s">
        <v>453</v>
      </c>
      <c r="K142" s="193">
        <v>24</v>
      </c>
      <c r="L142" s="128">
        <v>0</v>
      </c>
      <c r="M142" s="121" t="s">
        <v>96</v>
      </c>
      <c r="N142" s="194">
        <v>2</v>
      </c>
    </row>
    <row r="143" spans="1:14" ht="21.95" customHeight="1">
      <c r="A143" s="121">
        <v>137</v>
      </c>
      <c r="B143" s="166" t="s">
        <v>151</v>
      </c>
      <c r="C143" s="163" t="s">
        <v>421</v>
      </c>
      <c r="D143" s="162" t="s">
        <v>451</v>
      </c>
      <c r="E143" s="162" t="s">
        <v>53</v>
      </c>
      <c r="F143" s="163" t="s">
        <v>89</v>
      </c>
      <c r="G143" s="162" t="s">
        <v>90</v>
      </c>
      <c r="H143" s="163" t="s">
        <v>417</v>
      </c>
      <c r="I143" s="125" t="s">
        <v>95</v>
      </c>
      <c r="J143" s="126" t="s">
        <v>452</v>
      </c>
      <c r="K143" s="193">
        <v>1</v>
      </c>
      <c r="L143" s="128">
        <v>0</v>
      </c>
      <c r="M143" s="121" t="s">
        <v>96</v>
      </c>
      <c r="N143" s="194">
        <v>1</v>
      </c>
    </row>
    <row r="144" spans="1:14" ht="21.95" customHeight="1">
      <c r="A144" s="125">
        <v>138</v>
      </c>
      <c r="B144" s="166" t="s">
        <v>151</v>
      </c>
      <c r="C144" s="163" t="s">
        <v>421</v>
      </c>
      <c r="D144" s="163" t="s">
        <v>451</v>
      </c>
      <c r="E144" s="162" t="s">
        <v>53</v>
      </c>
      <c r="F144" s="163" t="s">
        <v>93</v>
      </c>
      <c r="G144" s="162" t="s">
        <v>77</v>
      </c>
      <c r="H144" s="163" t="s">
        <v>417</v>
      </c>
      <c r="I144" s="125" t="s">
        <v>95</v>
      </c>
      <c r="J144" s="126" t="s">
        <v>453</v>
      </c>
      <c r="K144" s="193">
        <v>24</v>
      </c>
      <c r="L144" s="128">
        <v>0</v>
      </c>
      <c r="M144" s="121" t="s">
        <v>96</v>
      </c>
      <c r="N144" s="194">
        <v>2</v>
      </c>
    </row>
    <row r="145" spans="1:14" ht="21.95" customHeight="1">
      <c r="A145" s="121">
        <v>139</v>
      </c>
      <c r="B145" s="166" t="s">
        <v>143</v>
      </c>
      <c r="C145" s="163" t="s">
        <v>421</v>
      </c>
      <c r="D145" s="162" t="s">
        <v>451</v>
      </c>
      <c r="E145" s="162" t="s">
        <v>53</v>
      </c>
      <c r="F145" s="163" t="s">
        <v>89</v>
      </c>
      <c r="G145" s="162" t="s">
        <v>90</v>
      </c>
      <c r="H145" s="163" t="s">
        <v>417</v>
      </c>
      <c r="I145" s="125" t="s">
        <v>95</v>
      </c>
      <c r="J145" s="126" t="s">
        <v>452</v>
      </c>
      <c r="K145" s="193">
        <v>1</v>
      </c>
      <c r="L145" s="128">
        <v>0</v>
      </c>
      <c r="M145" s="121" t="s">
        <v>96</v>
      </c>
      <c r="N145" s="194">
        <v>1</v>
      </c>
    </row>
    <row r="146" spans="1:14" ht="21.95" customHeight="1">
      <c r="A146" s="121">
        <v>140</v>
      </c>
      <c r="B146" s="166" t="s">
        <v>143</v>
      </c>
      <c r="C146" s="163" t="s">
        <v>421</v>
      </c>
      <c r="D146" s="163" t="s">
        <v>451</v>
      </c>
      <c r="E146" s="162" t="s">
        <v>53</v>
      </c>
      <c r="F146" s="163" t="s">
        <v>93</v>
      </c>
      <c r="G146" s="162" t="s">
        <v>77</v>
      </c>
      <c r="H146" s="163" t="s">
        <v>417</v>
      </c>
      <c r="I146" s="125" t="s">
        <v>95</v>
      </c>
      <c r="J146" s="126" t="s">
        <v>453</v>
      </c>
      <c r="K146" s="193">
        <v>24</v>
      </c>
      <c r="L146" s="128">
        <v>0</v>
      </c>
      <c r="M146" s="121" t="s">
        <v>96</v>
      </c>
      <c r="N146" s="194">
        <v>2</v>
      </c>
    </row>
    <row r="147" spans="1:14" ht="21.95" customHeight="1">
      <c r="A147" s="125">
        <v>141</v>
      </c>
      <c r="B147" s="166" t="s">
        <v>152</v>
      </c>
      <c r="C147" s="163" t="s">
        <v>67</v>
      </c>
      <c r="D147" s="162" t="s">
        <v>451</v>
      </c>
      <c r="E147" s="162" t="s">
        <v>53</v>
      </c>
      <c r="F147" s="163" t="s">
        <v>89</v>
      </c>
      <c r="G147" s="162" t="s">
        <v>90</v>
      </c>
      <c r="H147" s="163" t="s">
        <v>417</v>
      </c>
      <c r="I147" s="125" t="s">
        <v>95</v>
      </c>
      <c r="J147" s="126" t="s">
        <v>452</v>
      </c>
      <c r="K147" s="193">
        <v>1</v>
      </c>
      <c r="L147" s="128">
        <v>0</v>
      </c>
      <c r="M147" s="121" t="s">
        <v>96</v>
      </c>
      <c r="N147" s="194">
        <v>1</v>
      </c>
    </row>
    <row r="148" spans="1:14" ht="21.95" customHeight="1">
      <c r="A148" s="121">
        <v>142</v>
      </c>
      <c r="B148" s="166" t="s">
        <v>152</v>
      </c>
      <c r="C148" s="163" t="s">
        <v>67</v>
      </c>
      <c r="D148" s="163" t="s">
        <v>451</v>
      </c>
      <c r="E148" s="162" t="s">
        <v>53</v>
      </c>
      <c r="F148" s="163" t="s">
        <v>93</v>
      </c>
      <c r="G148" s="162" t="s">
        <v>77</v>
      </c>
      <c r="H148" s="163" t="s">
        <v>417</v>
      </c>
      <c r="I148" s="125" t="s">
        <v>95</v>
      </c>
      <c r="J148" s="126" t="s">
        <v>453</v>
      </c>
      <c r="K148" s="193">
        <v>24</v>
      </c>
      <c r="L148" s="128">
        <v>0</v>
      </c>
      <c r="M148" s="121" t="s">
        <v>96</v>
      </c>
      <c r="N148" s="194">
        <v>2</v>
      </c>
    </row>
    <row r="149" spans="1:14" ht="21.95" customHeight="1">
      <c r="A149" s="121">
        <v>143</v>
      </c>
      <c r="B149" s="166" t="s">
        <v>154</v>
      </c>
      <c r="C149" s="163" t="s">
        <v>67</v>
      </c>
      <c r="D149" s="162" t="s">
        <v>451</v>
      </c>
      <c r="E149" s="162" t="s">
        <v>53</v>
      </c>
      <c r="F149" s="163" t="s">
        <v>89</v>
      </c>
      <c r="G149" s="162" t="s">
        <v>90</v>
      </c>
      <c r="H149" s="163" t="s">
        <v>417</v>
      </c>
      <c r="I149" s="125" t="s">
        <v>95</v>
      </c>
      <c r="J149" s="126" t="s">
        <v>452</v>
      </c>
      <c r="K149" s="193">
        <v>1</v>
      </c>
      <c r="L149" s="128">
        <v>0</v>
      </c>
      <c r="M149" s="121" t="s">
        <v>96</v>
      </c>
      <c r="N149" s="194">
        <v>1</v>
      </c>
    </row>
    <row r="150" spans="1:14" ht="21.95" customHeight="1">
      <c r="A150" s="125">
        <v>144</v>
      </c>
      <c r="B150" s="166" t="s">
        <v>154</v>
      </c>
      <c r="C150" s="163" t="s">
        <v>67</v>
      </c>
      <c r="D150" s="163" t="s">
        <v>451</v>
      </c>
      <c r="E150" s="162" t="s">
        <v>53</v>
      </c>
      <c r="F150" s="163" t="s">
        <v>93</v>
      </c>
      <c r="G150" s="162" t="s">
        <v>77</v>
      </c>
      <c r="H150" s="163" t="s">
        <v>417</v>
      </c>
      <c r="I150" s="125" t="s">
        <v>95</v>
      </c>
      <c r="J150" s="126" t="s">
        <v>453</v>
      </c>
      <c r="K150" s="193">
        <v>24</v>
      </c>
      <c r="L150" s="128">
        <v>0</v>
      </c>
      <c r="M150" s="121" t="s">
        <v>96</v>
      </c>
      <c r="N150" s="194">
        <v>2</v>
      </c>
    </row>
    <row r="151" spans="1:14" ht="21.95" customHeight="1">
      <c r="A151" s="121">
        <v>145</v>
      </c>
      <c r="B151" s="166" t="s">
        <v>155</v>
      </c>
      <c r="C151" s="163" t="s">
        <v>67</v>
      </c>
      <c r="D151" s="162" t="s">
        <v>451</v>
      </c>
      <c r="E151" s="162" t="s">
        <v>53</v>
      </c>
      <c r="F151" s="163" t="s">
        <v>89</v>
      </c>
      <c r="G151" s="162" t="s">
        <v>90</v>
      </c>
      <c r="H151" s="163" t="s">
        <v>417</v>
      </c>
      <c r="I151" s="125" t="s">
        <v>95</v>
      </c>
      <c r="J151" s="126" t="s">
        <v>452</v>
      </c>
      <c r="K151" s="193">
        <v>1</v>
      </c>
      <c r="L151" s="128">
        <v>0</v>
      </c>
      <c r="M151" s="121" t="s">
        <v>96</v>
      </c>
      <c r="N151" s="194">
        <v>1</v>
      </c>
    </row>
    <row r="152" spans="1:14" ht="21.95" customHeight="1">
      <c r="A152" s="121">
        <v>146</v>
      </c>
      <c r="B152" s="166" t="s">
        <v>155</v>
      </c>
      <c r="C152" s="163" t="s">
        <v>67</v>
      </c>
      <c r="D152" s="163" t="s">
        <v>451</v>
      </c>
      <c r="E152" s="162" t="s">
        <v>53</v>
      </c>
      <c r="F152" s="163" t="s">
        <v>93</v>
      </c>
      <c r="G152" s="162" t="s">
        <v>77</v>
      </c>
      <c r="H152" s="163" t="s">
        <v>417</v>
      </c>
      <c r="I152" s="125" t="s">
        <v>95</v>
      </c>
      <c r="J152" s="126" t="s">
        <v>453</v>
      </c>
      <c r="K152" s="193">
        <v>24</v>
      </c>
      <c r="L152" s="128">
        <v>0</v>
      </c>
      <c r="M152" s="121" t="s">
        <v>96</v>
      </c>
      <c r="N152" s="194">
        <v>2</v>
      </c>
    </row>
    <row r="153" spans="1:14" ht="21.95" customHeight="1">
      <c r="A153" s="125">
        <v>147</v>
      </c>
      <c r="B153" s="166" t="s">
        <v>367</v>
      </c>
      <c r="C153" s="163" t="s">
        <v>86</v>
      </c>
      <c r="D153" s="162" t="s">
        <v>451</v>
      </c>
      <c r="E153" s="163" t="s">
        <v>68</v>
      </c>
      <c r="F153" s="163" t="s">
        <v>89</v>
      </c>
      <c r="G153" s="162" t="s">
        <v>90</v>
      </c>
      <c r="H153" s="163" t="s">
        <v>417</v>
      </c>
      <c r="I153" s="125" t="s">
        <v>95</v>
      </c>
      <c r="J153" s="126" t="s">
        <v>452</v>
      </c>
      <c r="K153" s="193">
        <v>1</v>
      </c>
      <c r="L153" s="128">
        <v>0</v>
      </c>
      <c r="M153" s="121" t="s">
        <v>96</v>
      </c>
      <c r="N153" s="194">
        <v>1</v>
      </c>
    </row>
    <row r="154" spans="1:14" ht="21.95" customHeight="1">
      <c r="A154" s="121">
        <v>148</v>
      </c>
      <c r="B154" s="166" t="s">
        <v>367</v>
      </c>
      <c r="C154" s="163" t="s">
        <v>86</v>
      </c>
      <c r="D154" s="163" t="s">
        <v>451</v>
      </c>
      <c r="E154" s="163" t="s">
        <v>68</v>
      </c>
      <c r="F154" s="163" t="s">
        <v>93</v>
      </c>
      <c r="G154" s="162" t="s">
        <v>77</v>
      </c>
      <c r="H154" s="163" t="s">
        <v>417</v>
      </c>
      <c r="I154" s="125" t="s">
        <v>95</v>
      </c>
      <c r="J154" s="126" t="s">
        <v>453</v>
      </c>
      <c r="K154" s="193">
        <v>24</v>
      </c>
      <c r="L154" s="128">
        <v>0</v>
      </c>
      <c r="M154" s="121" t="s">
        <v>96</v>
      </c>
      <c r="N154" s="194">
        <v>2</v>
      </c>
    </row>
    <row r="155" spans="1:14" ht="21.95" customHeight="1">
      <c r="A155" s="121">
        <v>149</v>
      </c>
      <c r="B155" s="166" t="s">
        <v>371</v>
      </c>
      <c r="C155" s="163" t="s">
        <v>86</v>
      </c>
      <c r="D155" s="162" t="s">
        <v>451</v>
      </c>
      <c r="E155" s="163" t="s">
        <v>68</v>
      </c>
      <c r="F155" s="163" t="s">
        <v>89</v>
      </c>
      <c r="G155" s="162" t="s">
        <v>90</v>
      </c>
      <c r="H155" s="163" t="s">
        <v>417</v>
      </c>
      <c r="I155" s="125" t="s">
        <v>95</v>
      </c>
      <c r="J155" s="126" t="s">
        <v>452</v>
      </c>
      <c r="K155" s="193">
        <v>1</v>
      </c>
      <c r="L155" s="128">
        <v>0</v>
      </c>
      <c r="M155" s="121" t="s">
        <v>96</v>
      </c>
      <c r="N155" s="194">
        <v>1</v>
      </c>
    </row>
    <row r="156" spans="1:14" ht="21.95" customHeight="1">
      <c r="A156" s="125">
        <v>150</v>
      </c>
      <c r="B156" s="166" t="s">
        <v>371</v>
      </c>
      <c r="C156" s="163" t="s">
        <v>86</v>
      </c>
      <c r="D156" s="163" t="s">
        <v>451</v>
      </c>
      <c r="E156" s="163" t="s">
        <v>68</v>
      </c>
      <c r="F156" s="163" t="s">
        <v>93</v>
      </c>
      <c r="G156" s="162" t="s">
        <v>77</v>
      </c>
      <c r="H156" s="163" t="s">
        <v>417</v>
      </c>
      <c r="I156" s="125" t="s">
        <v>95</v>
      </c>
      <c r="J156" s="126" t="s">
        <v>453</v>
      </c>
      <c r="K156" s="193">
        <v>24</v>
      </c>
      <c r="L156" s="128">
        <v>0</v>
      </c>
      <c r="M156" s="121" t="s">
        <v>96</v>
      </c>
      <c r="N156" s="194">
        <v>2</v>
      </c>
    </row>
    <row r="157" spans="1:14" ht="21.95" customHeight="1">
      <c r="A157" s="121">
        <v>151</v>
      </c>
      <c r="B157" s="166" t="s">
        <v>366</v>
      </c>
      <c r="C157" s="163" t="s">
        <v>80</v>
      </c>
      <c r="D157" s="162" t="s">
        <v>451</v>
      </c>
      <c r="E157" s="163" t="s">
        <v>68</v>
      </c>
      <c r="F157" s="163" t="s">
        <v>89</v>
      </c>
      <c r="G157" s="162" t="s">
        <v>90</v>
      </c>
      <c r="H157" s="163" t="s">
        <v>417</v>
      </c>
      <c r="I157" s="125" t="s">
        <v>95</v>
      </c>
      <c r="J157" s="126" t="s">
        <v>452</v>
      </c>
      <c r="K157" s="193">
        <v>1</v>
      </c>
      <c r="L157" s="128">
        <v>0</v>
      </c>
      <c r="M157" s="121" t="s">
        <v>96</v>
      </c>
      <c r="N157" s="194">
        <v>1</v>
      </c>
    </row>
    <row r="158" spans="1:14" ht="21.95" customHeight="1">
      <c r="A158" s="121">
        <v>152</v>
      </c>
      <c r="B158" s="166" t="s">
        <v>366</v>
      </c>
      <c r="C158" s="163" t="s">
        <v>80</v>
      </c>
      <c r="D158" s="163" t="s">
        <v>451</v>
      </c>
      <c r="E158" s="163" t="s">
        <v>68</v>
      </c>
      <c r="F158" s="163" t="s">
        <v>91</v>
      </c>
      <c r="G158" s="163" t="s">
        <v>77</v>
      </c>
      <c r="H158" s="163" t="s">
        <v>417</v>
      </c>
      <c r="I158" s="125" t="s">
        <v>95</v>
      </c>
      <c r="J158" s="126" t="s">
        <v>456</v>
      </c>
      <c r="K158" s="193">
        <v>3</v>
      </c>
      <c r="L158" s="128">
        <v>0</v>
      </c>
      <c r="M158" s="121" t="s">
        <v>96</v>
      </c>
      <c r="N158" s="194">
        <v>2</v>
      </c>
    </row>
    <row r="159" spans="1:14" ht="21.95" customHeight="1">
      <c r="A159" s="125">
        <v>153</v>
      </c>
      <c r="B159" s="166" t="s">
        <v>369</v>
      </c>
      <c r="C159" s="163" t="s">
        <v>80</v>
      </c>
      <c r="D159" s="162" t="s">
        <v>451</v>
      </c>
      <c r="E159" s="163" t="s">
        <v>68</v>
      </c>
      <c r="F159" s="163" t="s">
        <v>89</v>
      </c>
      <c r="G159" s="162" t="s">
        <v>90</v>
      </c>
      <c r="H159" s="163" t="s">
        <v>417</v>
      </c>
      <c r="I159" s="125" t="s">
        <v>95</v>
      </c>
      <c r="J159" s="126" t="s">
        <v>452</v>
      </c>
      <c r="K159" s="193">
        <v>1</v>
      </c>
      <c r="L159" s="128">
        <v>0</v>
      </c>
      <c r="M159" s="121" t="s">
        <v>96</v>
      </c>
      <c r="N159" s="194">
        <v>1</v>
      </c>
    </row>
    <row r="160" spans="1:14" ht="21.95" customHeight="1">
      <c r="A160" s="121">
        <v>154</v>
      </c>
      <c r="B160" s="166" t="s">
        <v>369</v>
      </c>
      <c r="C160" s="163" t="s">
        <v>80</v>
      </c>
      <c r="D160" s="163" t="s">
        <v>451</v>
      </c>
      <c r="E160" s="163" t="s">
        <v>68</v>
      </c>
      <c r="F160" s="163" t="s">
        <v>93</v>
      </c>
      <c r="G160" s="162" t="s">
        <v>77</v>
      </c>
      <c r="H160" s="163" t="s">
        <v>417</v>
      </c>
      <c r="I160" s="125" t="s">
        <v>95</v>
      </c>
      <c r="J160" s="126" t="s">
        <v>453</v>
      </c>
      <c r="K160" s="193">
        <v>24</v>
      </c>
      <c r="L160" s="128">
        <v>0</v>
      </c>
      <c r="M160" s="121" t="s">
        <v>96</v>
      </c>
      <c r="N160" s="194">
        <v>2</v>
      </c>
    </row>
    <row r="161" spans="1:14" ht="21.95" customHeight="1">
      <c r="A161" s="121">
        <v>155</v>
      </c>
      <c r="B161" s="166" t="s">
        <v>365</v>
      </c>
      <c r="C161" s="163" t="s">
        <v>80</v>
      </c>
      <c r="D161" s="162" t="s">
        <v>451</v>
      </c>
      <c r="E161" s="163" t="s">
        <v>68</v>
      </c>
      <c r="F161" s="163" t="s">
        <v>89</v>
      </c>
      <c r="G161" s="162" t="s">
        <v>90</v>
      </c>
      <c r="H161" s="163" t="s">
        <v>417</v>
      </c>
      <c r="I161" s="125" t="s">
        <v>95</v>
      </c>
      <c r="J161" s="126" t="s">
        <v>452</v>
      </c>
      <c r="K161" s="193">
        <v>1</v>
      </c>
      <c r="L161" s="128">
        <v>0</v>
      </c>
      <c r="M161" s="121" t="s">
        <v>96</v>
      </c>
      <c r="N161" s="194">
        <v>1</v>
      </c>
    </row>
    <row r="162" spans="1:14" ht="21.95" customHeight="1">
      <c r="A162" s="125">
        <v>156</v>
      </c>
      <c r="B162" s="166" t="s">
        <v>365</v>
      </c>
      <c r="C162" s="163" t="s">
        <v>80</v>
      </c>
      <c r="D162" s="163" t="s">
        <v>451</v>
      </c>
      <c r="E162" s="163" t="s">
        <v>68</v>
      </c>
      <c r="F162" s="163" t="s">
        <v>93</v>
      </c>
      <c r="G162" s="162" t="s">
        <v>77</v>
      </c>
      <c r="H162" s="163" t="s">
        <v>417</v>
      </c>
      <c r="I162" s="125" t="s">
        <v>95</v>
      </c>
      <c r="J162" s="126" t="s">
        <v>453</v>
      </c>
      <c r="K162" s="193">
        <v>24</v>
      </c>
      <c r="L162" s="128">
        <v>0</v>
      </c>
      <c r="M162" s="121" t="s">
        <v>96</v>
      </c>
      <c r="N162" s="194">
        <v>2</v>
      </c>
    </row>
    <row r="163" spans="1:14" ht="21.95" customHeight="1">
      <c r="A163" s="121">
        <v>157</v>
      </c>
      <c r="B163" s="166" t="s">
        <v>373</v>
      </c>
      <c r="C163" s="163" t="s">
        <v>83</v>
      </c>
      <c r="D163" s="162" t="s">
        <v>451</v>
      </c>
      <c r="E163" s="163" t="s">
        <v>68</v>
      </c>
      <c r="F163" s="163" t="s">
        <v>89</v>
      </c>
      <c r="G163" s="162" t="s">
        <v>90</v>
      </c>
      <c r="H163" s="163" t="s">
        <v>417</v>
      </c>
      <c r="I163" s="125" t="s">
        <v>95</v>
      </c>
      <c r="J163" s="126" t="s">
        <v>452</v>
      </c>
      <c r="K163" s="193">
        <v>1</v>
      </c>
      <c r="L163" s="128">
        <v>0</v>
      </c>
      <c r="M163" s="121" t="s">
        <v>96</v>
      </c>
      <c r="N163" s="194">
        <v>1</v>
      </c>
    </row>
    <row r="164" spans="1:14" ht="21.95" customHeight="1">
      <c r="A164" s="121">
        <v>158</v>
      </c>
      <c r="B164" s="166" t="s">
        <v>373</v>
      </c>
      <c r="C164" s="163" t="s">
        <v>83</v>
      </c>
      <c r="D164" s="163" t="s">
        <v>451</v>
      </c>
      <c r="E164" s="163" t="s">
        <v>68</v>
      </c>
      <c r="F164" s="163" t="s">
        <v>93</v>
      </c>
      <c r="G164" s="162" t="s">
        <v>77</v>
      </c>
      <c r="H164" s="163" t="s">
        <v>417</v>
      </c>
      <c r="I164" s="125" t="s">
        <v>95</v>
      </c>
      <c r="J164" s="126" t="s">
        <v>453</v>
      </c>
      <c r="K164" s="193">
        <v>24</v>
      </c>
      <c r="L164" s="128">
        <v>0</v>
      </c>
      <c r="M164" s="121" t="s">
        <v>96</v>
      </c>
      <c r="N164" s="194">
        <v>2</v>
      </c>
    </row>
    <row r="165" spans="1:14" ht="21.95" customHeight="1">
      <c r="A165" s="125">
        <v>159</v>
      </c>
      <c r="B165" s="166" t="s">
        <v>370</v>
      </c>
      <c r="C165" s="163" t="s">
        <v>80</v>
      </c>
      <c r="D165" s="162" t="s">
        <v>451</v>
      </c>
      <c r="E165" s="163" t="s">
        <v>68</v>
      </c>
      <c r="F165" s="163" t="s">
        <v>89</v>
      </c>
      <c r="G165" s="162" t="s">
        <v>90</v>
      </c>
      <c r="H165" s="163" t="s">
        <v>417</v>
      </c>
      <c r="I165" s="125" t="s">
        <v>95</v>
      </c>
      <c r="J165" s="126" t="s">
        <v>452</v>
      </c>
      <c r="K165" s="193">
        <v>1</v>
      </c>
      <c r="L165" s="128">
        <v>0</v>
      </c>
      <c r="M165" s="121" t="s">
        <v>96</v>
      </c>
      <c r="N165" s="194">
        <v>1</v>
      </c>
    </row>
    <row r="166" spans="1:14" ht="21.95" customHeight="1">
      <c r="A166" s="121">
        <v>160</v>
      </c>
      <c r="B166" s="166" t="s">
        <v>370</v>
      </c>
      <c r="C166" s="163" t="s">
        <v>80</v>
      </c>
      <c r="D166" s="163" t="s">
        <v>451</v>
      </c>
      <c r="E166" s="163" t="s">
        <v>68</v>
      </c>
      <c r="F166" s="163" t="s">
        <v>91</v>
      </c>
      <c r="G166" s="162" t="s">
        <v>77</v>
      </c>
      <c r="H166" s="163" t="s">
        <v>417</v>
      </c>
      <c r="I166" s="125" t="s">
        <v>95</v>
      </c>
      <c r="J166" s="126" t="s">
        <v>456</v>
      </c>
      <c r="K166" s="193">
        <v>3</v>
      </c>
      <c r="L166" s="128">
        <v>0</v>
      </c>
      <c r="M166" s="121" t="s">
        <v>96</v>
      </c>
      <c r="N166" s="194">
        <v>2</v>
      </c>
    </row>
    <row r="167" spans="1:14" ht="21.95" customHeight="1">
      <c r="A167" s="121">
        <v>161</v>
      </c>
      <c r="B167" s="166" t="s">
        <v>368</v>
      </c>
      <c r="C167" s="163" t="s">
        <v>80</v>
      </c>
      <c r="D167" s="162" t="s">
        <v>451</v>
      </c>
      <c r="E167" s="163" t="s">
        <v>68</v>
      </c>
      <c r="F167" s="163" t="s">
        <v>89</v>
      </c>
      <c r="G167" s="162" t="s">
        <v>90</v>
      </c>
      <c r="H167" s="163" t="s">
        <v>417</v>
      </c>
      <c r="I167" s="125" t="s">
        <v>95</v>
      </c>
      <c r="J167" s="126" t="s">
        <v>452</v>
      </c>
      <c r="K167" s="193">
        <v>1</v>
      </c>
      <c r="L167" s="128">
        <v>0</v>
      </c>
      <c r="M167" s="121" t="s">
        <v>96</v>
      </c>
      <c r="N167" s="194">
        <v>1</v>
      </c>
    </row>
    <row r="168" spans="1:14" ht="21.95" customHeight="1">
      <c r="A168" s="125">
        <v>162</v>
      </c>
      <c r="B168" s="166" t="s">
        <v>368</v>
      </c>
      <c r="C168" s="163" t="s">
        <v>80</v>
      </c>
      <c r="D168" s="163" t="s">
        <v>451</v>
      </c>
      <c r="E168" s="163" t="s">
        <v>68</v>
      </c>
      <c r="F168" s="163" t="s">
        <v>93</v>
      </c>
      <c r="G168" s="162" t="s">
        <v>77</v>
      </c>
      <c r="H168" s="163" t="s">
        <v>417</v>
      </c>
      <c r="I168" s="125" t="s">
        <v>95</v>
      </c>
      <c r="J168" s="126" t="s">
        <v>453</v>
      </c>
      <c r="K168" s="193">
        <v>24</v>
      </c>
      <c r="L168" s="128">
        <v>0</v>
      </c>
      <c r="M168" s="121" t="s">
        <v>96</v>
      </c>
      <c r="N168" s="194">
        <v>2</v>
      </c>
    </row>
    <row r="169" spans="1:14" ht="21.95" customHeight="1">
      <c r="A169" s="121">
        <v>163</v>
      </c>
      <c r="B169" s="166" t="s">
        <v>374</v>
      </c>
      <c r="C169" s="163" t="s">
        <v>404</v>
      </c>
      <c r="D169" s="163" t="s">
        <v>451</v>
      </c>
      <c r="E169" s="163" t="s">
        <v>68</v>
      </c>
      <c r="F169" s="163" t="s">
        <v>89</v>
      </c>
      <c r="G169" s="162" t="s">
        <v>90</v>
      </c>
      <c r="H169" s="163" t="s">
        <v>417</v>
      </c>
      <c r="I169" s="125" t="s">
        <v>95</v>
      </c>
      <c r="J169" s="126" t="s">
        <v>452</v>
      </c>
      <c r="K169" s="193">
        <v>1</v>
      </c>
      <c r="L169" s="128">
        <v>0</v>
      </c>
      <c r="M169" s="121" t="s">
        <v>96</v>
      </c>
      <c r="N169" s="194">
        <v>1</v>
      </c>
    </row>
    <row r="170" spans="1:14" ht="21.95" customHeight="1">
      <c r="A170" s="121">
        <v>164</v>
      </c>
      <c r="B170" s="166" t="s">
        <v>374</v>
      </c>
      <c r="C170" s="163" t="s">
        <v>404</v>
      </c>
      <c r="D170" s="163" t="s">
        <v>451</v>
      </c>
      <c r="E170" s="163" t="s">
        <v>68</v>
      </c>
      <c r="F170" s="163" t="s">
        <v>457</v>
      </c>
      <c r="G170" s="162" t="s">
        <v>77</v>
      </c>
      <c r="H170" s="163" t="s">
        <v>94</v>
      </c>
      <c r="I170" s="125" t="s">
        <v>95</v>
      </c>
      <c r="J170" s="126" t="s">
        <v>458</v>
      </c>
      <c r="K170" s="193">
        <v>2</v>
      </c>
      <c r="L170" s="128">
        <v>0</v>
      </c>
      <c r="M170" s="121" t="s">
        <v>96</v>
      </c>
      <c r="N170" s="194">
        <v>2</v>
      </c>
    </row>
    <row r="171" spans="1:14" ht="21.95" customHeight="1">
      <c r="A171" s="125">
        <v>165</v>
      </c>
      <c r="B171" s="166" t="s">
        <v>363</v>
      </c>
      <c r="C171" s="163" t="s">
        <v>404</v>
      </c>
      <c r="D171" s="163" t="s">
        <v>451</v>
      </c>
      <c r="E171" s="163" t="s">
        <v>68</v>
      </c>
      <c r="F171" s="163" t="s">
        <v>89</v>
      </c>
      <c r="G171" s="162" t="s">
        <v>90</v>
      </c>
      <c r="H171" s="163" t="s">
        <v>417</v>
      </c>
      <c r="I171" s="125" t="s">
        <v>95</v>
      </c>
      <c r="J171" s="126" t="s">
        <v>452</v>
      </c>
      <c r="K171" s="193">
        <v>1</v>
      </c>
      <c r="L171" s="128">
        <v>0</v>
      </c>
      <c r="M171" s="121" t="s">
        <v>96</v>
      </c>
      <c r="N171" s="194">
        <v>1</v>
      </c>
    </row>
    <row r="172" spans="1:14" ht="21.95" customHeight="1">
      <c r="A172" s="121">
        <v>166</v>
      </c>
      <c r="B172" s="166" t="s">
        <v>363</v>
      </c>
      <c r="C172" s="163" t="s">
        <v>404</v>
      </c>
      <c r="D172" s="163" t="s">
        <v>451</v>
      </c>
      <c r="E172" s="163" t="s">
        <v>68</v>
      </c>
      <c r="F172" s="163" t="s">
        <v>457</v>
      </c>
      <c r="G172" s="162" t="s">
        <v>77</v>
      </c>
      <c r="H172" s="163" t="s">
        <v>94</v>
      </c>
      <c r="I172" s="125" t="s">
        <v>95</v>
      </c>
      <c r="J172" s="126">
        <v>45355</v>
      </c>
      <c r="K172" s="193">
        <v>2</v>
      </c>
      <c r="L172" s="128">
        <v>0</v>
      </c>
      <c r="M172" s="121" t="s">
        <v>96</v>
      </c>
      <c r="N172" s="194">
        <v>2</v>
      </c>
    </row>
    <row r="173" spans="1:14" ht="21.95" customHeight="1">
      <c r="A173" s="121">
        <v>167</v>
      </c>
      <c r="B173" s="195" t="s">
        <v>102</v>
      </c>
      <c r="C173" s="195" t="s">
        <v>88</v>
      </c>
      <c r="D173" s="163" t="s">
        <v>465</v>
      </c>
      <c r="E173" s="163" t="s">
        <v>53</v>
      </c>
      <c r="F173" s="163" t="s">
        <v>466</v>
      </c>
      <c r="G173" s="163" t="s">
        <v>90</v>
      </c>
      <c r="H173" s="163" t="s">
        <v>94</v>
      </c>
      <c r="I173" s="125" t="s">
        <v>95</v>
      </c>
      <c r="J173" s="126">
        <v>45363</v>
      </c>
      <c r="K173" s="127">
        <v>1</v>
      </c>
      <c r="L173" s="128">
        <v>0</v>
      </c>
      <c r="M173" s="121" t="s">
        <v>96</v>
      </c>
      <c r="N173" s="194">
        <v>1</v>
      </c>
    </row>
    <row r="174" spans="1:14" ht="21.95" customHeight="1">
      <c r="A174" s="125">
        <v>168</v>
      </c>
      <c r="B174" s="195" t="s">
        <v>103</v>
      </c>
      <c r="C174" s="195" t="s">
        <v>421</v>
      </c>
      <c r="D174" s="163" t="s">
        <v>465</v>
      </c>
      <c r="E174" s="163" t="s">
        <v>53</v>
      </c>
      <c r="F174" s="163" t="s">
        <v>466</v>
      </c>
      <c r="G174" s="163" t="s">
        <v>90</v>
      </c>
      <c r="H174" s="163" t="s">
        <v>94</v>
      </c>
      <c r="I174" s="125" t="s">
        <v>95</v>
      </c>
      <c r="J174" s="126">
        <v>45363</v>
      </c>
      <c r="K174" s="127">
        <v>1</v>
      </c>
      <c r="L174" s="128">
        <v>0</v>
      </c>
      <c r="M174" s="121" t="s">
        <v>96</v>
      </c>
      <c r="N174" s="194">
        <v>1</v>
      </c>
    </row>
    <row r="175" spans="1:14" ht="21.95" customHeight="1">
      <c r="A175" s="121">
        <v>169</v>
      </c>
      <c r="B175" s="195" t="s">
        <v>104</v>
      </c>
      <c r="C175" s="195" t="s">
        <v>67</v>
      </c>
      <c r="D175" s="163" t="s">
        <v>465</v>
      </c>
      <c r="E175" s="163" t="s">
        <v>53</v>
      </c>
      <c r="F175" s="163" t="s">
        <v>466</v>
      </c>
      <c r="G175" s="163" t="s">
        <v>90</v>
      </c>
      <c r="H175" s="163" t="s">
        <v>94</v>
      </c>
      <c r="I175" s="125" t="s">
        <v>95</v>
      </c>
      <c r="J175" s="126">
        <v>45363</v>
      </c>
      <c r="K175" s="127">
        <v>1</v>
      </c>
      <c r="L175" s="128">
        <v>0</v>
      </c>
      <c r="M175" s="121" t="s">
        <v>96</v>
      </c>
      <c r="N175" s="194">
        <v>1</v>
      </c>
    </row>
    <row r="176" spans="1:14" ht="21.95" customHeight="1">
      <c r="A176" s="121">
        <v>170</v>
      </c>
      <c r="B176" s="152" t="s">
        <v>170</v>
      </c>
      <c r="C176" s="153" t="s">
        <v>86</v>
      </c>
      <c r="D176" s="153" t="s">
        <v>465</v>
      </c>
      <c r="E176" s="153" t="s">
        <v>68</v>
      </c>
      <c r="F176" s="163" t="s">
        <v>466</v>
      </c>
      <c r="G176" s="163" t="s">
        <v>90</v>
      </c>
      <c r="H176" s="163" t="s">
        <v>94</v>
      </c>
      <c r="I176" s="125" t="s">
        <v>95</v>
      </c>
      <c r="J176" s="126">
        <v>45363</v>
      </c>
      <c r="K176" s="127">
        <v>1</v>
      </c>
      <c r="L176" s="128">
        <v>0</v>
      </c>
      <c r="M176" s="121" t="s">
        <v>96</v>
      </c>
      <c r="N176" s="194">
        <v>1</v>
      </c>
    </row>
    <row r="177" spans="1:14" ht="21.95" customHeight="1">
      <c r="A177" s="125">
        <v>171</v>
      </c>
      <c r="B177" s="152" t="s">
        <v>167</v>
      </c>
      <c r="C177" s="153" t="s">
        <v>86</v>
      </c>
      <c r="D177" s="153" t="s">
        <v>465</v>
      </c>
      <c r="E177" s="153" t="s">
        <v>68</v>
      </c>
      <c r="F177" s="163" t="s">
        <v>466</v>
      </c>
      <c r="G177" s="163" t="s">
        <v>90</v>
      </c>
      <c r="H177" s="163" t="s">
        <v>94</v>
      </c>
      <c r="I177" s="125" t="s">
        <v>95</v>
      </c>
      <c r="J177" s="126">
        <v>45363</v>
      </c>
      <c r="K177" s="127">
        <v>1</v>
      </c>
      <c r="L177" s="128">
        <v>0</v>
      </c>
      <c r="M177" s="121" t="s">
        <v>96</v>
      </c>
      <c r="N177" s="194">
        <v>1</v>
      </c>
    </row>
    <row r="178" spans="1:14" ht="21.95" customHeight="1">
      <c r="A178" s="121">
        <v>172</v>
      </c>
      <c r="B178" s="152" t="s">
        <v>169</v>
      </c>
      <c r="C178" s="153" t="s">
        <v>80</v>
      </c>
      <c r="D178" s="153" t="s">
        <v>465</v>
      </c>
      <c r="E178" s="153" t="s">
        <v>68</v>
      </c>
      <c r="F178" s="163" t="s">
        <v>466</v>
      </c>
      <c r="G178" s="163" t="s">
        <v>90</v>
      </c>
      <c r="H178" s="163" t="s">
        <v>94</v>
      </c>
      <c r="I178" s="125" t="s">
        <v>95</v>
      </c>
      <c r="J178" s="126">
        <v>45363</v>
      </c>
      <c r="K178" s="127">
        <v>1</v>
      </c>
      <c r="L178" s="128">
        <v>0</v>
      </c>
      <c r="M178" s="121" t="s">
        <v>96</v>
      </c>
      <c r="N178" s="194">
        <v>1</v>
      </c>
    </row>
    <row r="179" spans="1:14" ht="21.95" customHeight="1">
      <c r="A179" s="121">
        <v>173</v>
      </c>
      <c r="B179" s="152" t="s">
        <v>166</v>
      </c>
      <c r="C179" s="153" t="s">
        <v>80</v>
      </c>
      <c r="D179" s="153" t="s">
        <v>465</v>
      </c>
      <c r="E179" s="153" t="s">
        <v>68</v>
      </c>
      <c r="F179" s="163" t="s">
        <v>466</v>
      </c>
      <c r="G179" s="153" t="s">
        <v>90</v>
      </c>
      <c r="H179" s="153" t="s">
        <v>94</v>
      </c>
      <c r="I179" s="125" t="s">
        <v>95</v>
      </c>
      <c r="J179" s="126">
        <v>45363</v>
      </c>
      <c r="K179" s="127">
        <v>1</v>
      </c>
      <c r="L179" s="128">
        <v>0</v>
      </c>
      <c r="M179" s="121" t="s">
        <v>96</v>
      </c>
      <c r="N179" s="194">
        <v>1</v>
      </c>
    </row>
    <row r="180" spans="1:14" ht="21.95" customHeight="1">
      <c r="A180" s="125">
        <v>174</v>
      </c>
      <c r="B180" s="152" t="s">
        <v>165</v>
      </c>
      <c r="C180" s="153" t="s">
        <v>80</v>
      </c>
      <c r="D180" s="153" t="s">
        <v>465</v>
      </c>
      <c r="E180" s="153" t="s">
        <v>68</v>
      </c>
      <c r="F180" s="163" t="s">
        <v>466</v>
      </c>
      <c r="G180" s="163" t="s">
        <v>90</v>
      </c>
      <c r="H180" s="163" t="s">
        <v>94</v>
      </c>
      <c r="I180" s="125" t="s">
        <v>95</v>
      </c>
      <c r="J180" s="126">
        <v>45363</v>
      </c>
      <c r="K180" s="127">
        <v>1</v>
      </c>
      <c r="L180" s="128">
        <v>0</v>
      </c>
      <c r="M180" s="121" t="s">
        <v>96</v>
      </c>
      <c r="N180" s="194">
        <v>1</v>
      </c>
    </row>
    <row r="181" spans="1:14" ht="21.95" customHeight="1">
      <c r="A181" s="121">
        <v>175</v>
      </c>
      <c r="B181" s="196" t="s">
        <v>171</v>
      </c>
      <c r="C181" s="196" t="s">
        <v>467</v>
      </c>
      <c r="D181" s="163" t="s">
        <v>465</v>
      </c>
      <c r="E181" s="163" t="s">
        <v>68</v>
      </c>
      <c r="F181" s="163" t="s">
        <v>466</v>
      </c>
      <c r="G181" s="163" t="s">
        <v>90</v>
      </c>
      <c r="H181" s="163" t="s">
        <v>94</v>
      </c>
      <c r="I181" s="125" t="s">
        <v>95</v>
      </c>
      <c r="J181" s="126">
        <v>45363</v>
      </c>
      <c r="K181" s="127">
        <v>1</v>
      </c>
      <c r="L181" s="128">
        <v>0</v>
      </c>
      <c r="M181" s="121" t="s">
        <v>96</v>
      </c>
      <c r="N181" s="194">
        <v>1</v>
      </c>
    </row>
    <row r="182" spans="1:14" ht="21.95" customHeight="1">
      <c r="A182" s="121">
        <v>176</v>
      </c>
      <c r="B182" s="195" t="s">
        <v>168</v>
      </c>
      <c r="C182" s="195" t="s">
        <v>83</v>
      </c>
      <c r="D182" s="163" t="s">
        <v>465</v>
      </c>
      <c r="E182" s="163" t="s">
        <v>68</v>
      </c>
      <c r="F182" s="163" t="s">
        <v>466</v>
      </c>
      <c r="G182" s="163" t="s">
        <v>90</v>
      </c>
      <c r="H182" s="163" t="s">
        <v>94</v>
      </c>
      <c r="I182" s="125" t="s">
        <v>95</v>
      </c>
      <c r="J182" s="126">
        <v>45363</v>
      </c>
      <c r="K182" s="127">
        <v>1</v>
      </c>
      <c r="L182" s="128">
        <v>0</v>
      </c>
      <c r="M182" s="121" t="s">
        <v>96</v>
      </c>
      <c r="N182" s="194">
        <v>1</v>
      </c>
    </row>
    <row r="183" spans="1:14" ht="21.95" customHeight="1">
      <c r="A183" s="125">
        <v>177</v>
      </c>
      <c r="B183" s="152" t="s">
        <v>164</v>
      </c>
      <c r="C183" s="153" t="s">
        <v>408</v>
      </c>
      <c r="D183" s="153" t="s">
        <v>465</v>
      </c>
      <c r="E183" s="153" t="s">
        <v>68</v>
      </c>
      <c r="F183" s="163" t="s">
        <v>466</v>
      </c>
      <c r="G183" s="163" t="s">
        <v>90</v>
      </c>
      <c r="H183" s="163" t="s">
        <v>94</v>
      </c>
      <c r="I183" s="125" t="s">
        <v>95</v>
      </c>
      <c r="J183" s="126">
        <v>45363</v>
      </c>
      <c r="K183" s="127">
        <v>1</v>
      </c>
      <c r="L183" s="128">
        <v>0</v>
      </c>
      <c r="M183" s="121" t="s">
        <v>96</v>
      </c>
      <c r="N183" s="194">
        <v>1</v>
      </c>
    </row>
    <row r="184" spans="1:14" ht="21.95" customHeight="1">
      <c r="A184" s="121">
        <v>178</v>
      </c>
      <c r="B184" s="152" t="s">
        <v>172</v>
      </c>
      <c r="C184" s="153" t="s">
        <v>404</v>
      </c>
      <c r="D184" s="153" t="s">
        <v>465</v>
      </c>
      <c r="E184" s="153" t="s">
        <v>68</v>
      </c>
      <c r="F184" s="163" t="s">
        <v>466</v>
      </c>
      <c r="G184" s="163" t="s">
        <v>90</v>
      </c>
      <c r="H184" s="163" t="s">
        <v>94</v>
      </c>
      <c r="I184" s="125" t="s">
        <v>95</v>
      </c>
      <c r="J184" s="126">
        <v>45363</v>
      </c>
      <c r="K184" s="127">
        <v>1</v>
      </c>
      <c r="L184" s="128">
        <v>0</v>
      </c>
      <c r="M184" s="121" t="s">
        <v>96</v>
      </c>
      <c r="N184" s="194">
        <v>1</v>
      </c>
    </row>
    <row r="185" spans="1:14" ht="21.95" customHeight="1">
      <c r="A185" s="121">
        <v>179</v>
      </c>
      <c r="B185" s="197" t="s">
        <v>102</v>
      </c>
      <c r="C185" s="197" t="s">
        <v>88</v>
      </c>
      <c r="D185" s="163" t="s">
        <v>465</v>
      </c>
      <c r="E185" s="163" t="s">
        <v>53</v>
      </c>
      <c r="F185" s="163" t="s">
        <v>402</v>
      </c>
      <c r="G185" s="163" t="s">
        <v>443</v>
      </c>
      <c r="H185" s="163" t="s">
        <v>94</v>
      </c>
      <c r="I185" s="125" t="s">
        <v>95</v>
      </c>
      <c r="J185" s="126">
        <v>45373</v>
      </c>
      <c r="K185" s="127">
        <v>1</v>
      </c>
      <c r="L185" s="128">
        <v>0</v>
      </c>
      <c r="M185" s="121" t="s">
        <v>96</v>
      </c>
      <c r="N185" s="194">
        <v>2</v>
      </c>
    </row>
    <row r="186" spans="1:14" ht="21.95" customHeight="1">
      <c r="A186" s="125">
        <v>180</v>
      </c>
      <c r="B186" s="197" t="s">
        <v>103</v>
      </c>
      <c r="C186" s="197" t="s">
        <v>421</v>
      </c>
      <c r="D186" s="163" t="s">
        <v>465</v>
      </c>
      <c r="E186" s="163" t="s">
        <v>53</v>
      </c>
      <c r="F186" s="163" t="s">
        <v>402</v>
      </c>
      <c r="G186" s="163" t="s">
        <v>443</v>
      </c>
      <c r="H186" s="163" t="s">
        <v>94</v>
      </c>
      <c r="I186" s="125" t="s">
        <v>95</v>
      </c>
      <c r="J186" s="126">
        <v>45373</v>
      </c>
      <c r="K186" s="127">
        <v>1</v>
      </c>
      <c r="L186" s="128">
        <v>0</v>
      </c>
      <c r="M186" s="121" t="s">
        <v>96</v>
      </c>
      <c r="N186" s="194">
        <v>2</v>
      </c>
    </row>
    <row r="187" spans="1:14" ht="21.95" customHeight="1">
      <c r="A187" s="121">
        <v>181</v>
      </c>
      <c r="B187" s="197" t="s">
        <v>104</v>
      </c>
      <c r="C187" s="197" t="s">
        <v>67</v>
      </c>
      <c r="D187" s="163" t="s">
        <v>465</v>
      </c>
      <c r="E187" s="163" t="s">
        <v>53</v>
      </c>
      <c r="F187" s="163" t="s">
        <v>468</v>
      </c>
      <c r="G187" s="163" t="s">
        <v>443</v>
      </c>
      <c r="H187" s="163" t="s">
        <v>411</v>
      </c>
      <c r="I187" s="125" t="s">
        <v>95</v>
      </c>
      <c r="J187" s="126">
        <v>45373</v>
      </c>
      <c r="K187" s="127">
        <v>1</v>
      </c>
      <c r="L187" s="128">
        <v>0</v>
      </c>
      <c r="M187" s="121" t="s">
        <v>96</v>
      </c>
      <c r="N187" s="194">
        <v>2</v>
      </c>
    </row>
    <row r="188" spans="1:14" ht="21.95" customHeight="1">
      <c r="A188" s="121">
        <v>182</v>
      </c>
      <c r="B188" s="166" t="s">
        <v>170</v>
      </c>
      <c r="C188" s="163" t="s">
        <v>86</v>
      </c>
      <c r="D188" s="163" t="s">
        <v>465</v>
      </c>
      <c r="E188" s="163" t="s">
        <v>68</v>
      </c>
      <c r="F188" s="163" t="s">
        <v>402</v>
      </c>
      <c r="G188" s="163" t="s">
        <v>443</v>
      </c>
      <c r="H188" s="163" t="s">
        <v>94</v>
      </c>
      <c r="I188" s="125" t="s">
        <v>95</v>
      </c>
      <c r="J188" s="126">
        <v>45373</v>
      </c>
      <c r="K188" s="127">
        <v>1</v>
      </c>
      <c r="L188" s="128">
        <v>0</v>
      </c>
      <c r="M188" s="121" t="s">
        <v>96</v>
      </c>
      <c r="N188" s="194">
        <v>2</v>
      </c>
    </row>
    <row r="189" spans="1:14" ht="21.95" customHeight="1">
      <c r="A189" s="125">
        <v>183</v>
      </c>
      <c r="B189" s="166" t="s">
        <v>167</v>
      </c>
      <c r="C189" s="163" t="s">
        <v>86</v>
      </c>
      <c r="D189" s="163" t="s">
        <v>465</v>
      </c>
      <c r="E189" s="163" t="s">
        <v>68</v>
      </c>
      <c r="F189" s="163" t="s">
        <v>402</v>
      </c>
      <c r="G189" s="163" t="s">
        <v>443</v>
      </c>
      <c r="H189" s="163" t="s">
        <v>94</v>
      </c>
      <c r="I189" s="125" t="s">
        <v>95</v>
      </c>
      <c r="J189" s="126">
        <v>45373</v>
      </c>
      <c r="K189" s="127">
        <v>1</v>
      </c>
      <c r="L189" s="128">
        <v>0</v>
      </c>
      <c r="M189" s="121" t="s">
        <v>96</v>
      </c>
      <c r="N189" s="194">
        <v>2</v>
      </c>
    </row>
    <row r="190" spans="1:14" ht="21.95" customHeight="1">
      <c r="A190" s="121">
        <v>184</v>
      </c>
      <c r="B190" s="166" t="s">
        <v>169</v>
      </c>
      <c r="C190" s="163" t="s">
        <v>80</v>
      </c>
      <c r="D190" s="163" t="s">
        <v>465</v>
      </c>
      <c r="E190" s="163" t="s">
        <v>68</v>
      </c>
      <c r="F190" s="163" t="s">
        <v>402</v>
      </c>
      <c r="G190" s="163" t="s">
        <v>443</v>
      </c>
      <c r="H190" s="163" t="s">
        <v>94</v>
      </c>
      <c r="I190" s="125" t="s">
        <v>95</v>
      </c>
      <c r="J190" s="126">
        <v>45373</v>
      </c>
      <c r="K190" s="127">
        <v>1</v>
      </c>
      <c r="L190" s="128">
        <v>0</v>
      </c>
      <c r="M190" s="121" t="s">
        <v>96</v>
      </c>
      <c r="N190" s="194">
        <v>2</v>
      </c>
    </row>
    <row r="191" spans="1:14" ht="21.95" customHeight="1">
      <c r="A191" s="121">
        <v>185</v>
      </c>
      <c r="B191" s="166" t="s">
        <v>166</v>
      </c>
      <c r="C191" s="163" t="s">
        <v>80</v>
      </c>
      <c r="D191" s="163" t="s">
        <v>465</v>
      </c>
      <c r="E191" s="163" t="s">
        <v>68</v>
      </c>
      <c r="F191" s="163" t="s">
        <v>402</v>
      </c>
      <c r="G191" s="163" t="s">
        <v>443</v>
      </c>
      <c r="H191" s="163" t="s">
        <v>94</v>
      </c>
      <c r="I191" s="125" t="s">
        <v>95</v>
      </c>
      <c r="J191" s="126">
        <v>45373</v>
      </c>
      <c r="K191" s="127">
        <v>1</v>
      </c>
      <c r="L191" s="128">
        <v>0</v>
      </c>
      <c r="M191" s="121" t="s">
        <v>96</v>
      </c>
      <c r="N191" s="194">
        <v>2</v>
      </c>
    </row>
    <row r="192" spans="1:14" ht="21.95" customHeight="1">
      <c r="A192" s="125">
        <v>186</v>
      </c>
      <c r="B192" s="166" t="s">
        <v>165</v>
      </c>
      <c r="C192" s="163" t="s">
        <v>80</v>
      </c>
      <c r="D192" s="163" t="s">
        <v>465</v>
      </c>
      <c r="E192" s="163" t="s">
        <v>68</v>
      </c>
      <c r="F192" s="163" t="s">
        <v>402</v>
      </c>
      <c r="G192" s="163" t="s">
        <v>443</v>
      </c>
      <c r="H192" s="163" t="s">
        <v>94</v>
      </c>
      <c r="I192" s="125" t="s">
        <v>95</v>
      </c>
      <c r="J192" s="126">
        <v>45373</v>
      </c>
      <c r="K192" s="127">
        <v>1</v>
      </c>
      <c r="L192" s="128">
        <v>0</v>
      </c>
      <c r="M192" s="121" t="s">
        <v>96</v>
      </c>
      <c r="N192" s="194">
        <v>2</v>
      </c>
    </row>
    <row r="193" spans="1:14" ht="21.95" customHeight="1">
      <c r="A193" s="121">
        <v>187</v>
      </c>
      <c r="B193" s="122" t="s">
        <v>171</v>
      </c>
      <c r="C193" s="122" t="s">
        <v>467</v>
      </c>
      <c r="D193" s="163" t="s">
        <v>465</v>
      </c>
      <c r="E193" s="163" t="s">
        <v>68</v>
      </c>
      <c r="F193" s="163" t="s">
        <v>402</v>
      </c>
      <c r="G193" s="163" t="s">
        <v>443</v>
      </c>
      <c r="H193" s="163" t="s">
        <v>94</v>
      </c>
      <c r="I193" s="125" t="s">
        <v>95</v>
      </c>
      <c r="J193" s="126">
        <v>45373</v>
      </c>
      <c r="K193" s="127">
        <v>1</v>
      </c>
      <c r="L193" s="128">
        <v>0</v>
      </c>
      <c r="M193" s="121" t="s">
        <v>96</v>
      </c>
      <c r="N193" s="194">
        <v>2</v>
      </c>
    </row>
    <row r="194" spans="1:14" ht="21.95" customHeight="1">
      <c r="A194" s="121">
        <v>188</v>
      </c>
      <c r="B194" s="197" t="s">
        <v>168</v>
      </c>
      <c r="C194" s="197" t="s">
        <v>83</v>
      </c>
      <c r="D194" s="163" t="s">
        <v>465</v>
      </c>
      <c r="E194" s="163" t="s">
        <v>68</v>
      </c>
      <c r="F194" s="163" t="s">
        <v>402</v>
      </c>
      <c r="G194" s="163" t="s">
        <v>443</v>
      </c>
      <c r="H194" s="163" t="s">
        <v>94</v>
      </c>
      <c r="I194" s="125" t="s">
        <v>95</v>
      </c>
      <c r="J194" s="126">
        <v>45373</v>
      </c>
      <c r="K194" s="127">
        <v>1</v>
      </c>
      <c r="L194" s="128">
        <v>0</v>
      </c>
      <c r="M194" s="121" t="s">
        <v>96</v>
      </c>
      <c r="N194" s="194">
        <v>2</v>
      </c>
    </row>
    <row r="195" spans="1:14" ht="21.95" customHeight="1">
      <c r="A195" s="125">
        <v>189</v>
      </c>
      <c r="B195" s="166" t="s">
        <v>164</v>
      </c>
      <c r="C195" s="163" t="s">
        <v>408</v>
      </c>
      <c r="D195" s="163" t="s">
        <v>465</v>
      </c>
      <c r="E195" s="163" t="s">
        <v>68</v>
      </c>
      <c r="F195" s="163" t="s">
        <v>399</v>
      </c>
      <c r="G195" s="163" t="s">
        <v>77</v>
      </c>
      <c r="H195" s="163" t="s">
        <v>94</v>
      </c>
      <c r="I195" s="125" t="s">
        <v>95</v>
      </c>
      <c r="J195" s="126">
        <v>45355</v>
      </c>
      <c r="K195" s="127">
        <v>1</v>
      </c>
      <c r="L195" s="128">
        <v>0</v>
      </c>
      <c r="M195" s="121" t="s">
        <v>96</v>
      </c>
      <c r="N195" s="194">
        <v>2</v>
      </c>
    </row>
    <row r="196" spans="1:14" ht="21.95" customHeight="1">
      <c r="A196" s="121">
        <v>190</v>
      </c>
      <c r="B196" s="166" t="s">
        <v>172</v>
      </c>
      <c r="C196" s="163" t="s">
        <v>404</v>
      </c>
      <c r="D196" s="163" t="s">
        <v>465</v>
      </c>
      <c r="E196" s="163" t="s">
        <v>68</v>
      </c>
      <c r="F196" s="163" t="s">
        <v>399</v>
      </c>
      <c r="G196" s="163" t="s">
        <v>77</v>
      </c>
      <c r="H196" s="163" t="s">
        <v>94</v>
      </c>
      <c r="I196" s="125" t="s">
        <v>95</v>
      </c>
      <c r="J196" s="126">
        <v>45355</v>
      </c>
      <c r="K196" s="127">
        <v>1</v>
      </c>
      <c r="L196" s="128">
        <v>0</v>
      </c>
      <c r="M196" s="121" t="s">
        <v>96</v>
      </c>
      <c r="N196" s="194">
        <v>2</v>
      </c>
    </row>
    <row r="197" spans="1:14" ht="21.95" customHeight="1">
      <c r="A197" s="121">
        <v>191</v>
      </c>
      <c r="B197" s="166" t="s">
        <v>131</v>
      </c>
      <c r="C197" s="163" t="s">
        <v>88</v>
      </c>
      <c r="D197" s="131" t="s">
        <v>473</v>
      </c>
      <c r="E197" s="131" t="s">
        <v>53</v>
      </c>
      <c r="F197" s="131" t="s">
        <v>466</v>
      </c>
      <c r="G197" s="198" t="s">
        <v>469</v>
      </c>
      <c r="H197" s="180" t="s">
        <v>94</v>
      </c>
      <c r="I197" s="199" t="s">
        <v>95</v>
      </c>
      <c r="J197" s="200" t="s">
        <v>470</v>
      </c>
      <c r="K197" s="201">
        <v>1</v>
      </c>
      <c r="L197" s="202"/>
      <c r="M197" s="199" t="s">
        <v>96</v>
      </c>
      <c r="N197" s="203">
        <v>1</v>
      </c>
    </row>
    <row r="198" spans="1:14" ht="21.95" customHeight="1">
      <c r="A198" s="125">
        <v>192</v>
      </c>
      <c r="B198" s="166" t="s">
        <v>131</v>
      </c>
      <c r="C198" s="163" t="s">
        <v>88</v>
      </c>
      <c r="D198" s="131" t="s">
        <v>473</v>
      </c>
      <c r="E198" s="131" t="s">
        <v>53</v>
      </c>
      <c r="F198" s="131" t="s">
        <v>474</v>
      </c>
      <c r="G198" s="204" t="s">
        <v>77</v>
      </c>
      <c r="H198" s="181" t="s">
        <v>94</v>
      </c>
      <c r="I198" s="199" t="s">
        <v>95</v>
      </c>
      <c r="J198" s="205" t="s">
        <v>475</v>
      </c>
      <c r="K198" s="206">
        <v>16</v>
      </c>
      <c r="L198" s="207"/>
      <c r="M198" s="199" t="s">
        <v>96</v>
      </c>
      <c r="N198" s="203">
        <v>2</v>
      </c>
    </row>
    <row r="199" spans="1:14" ht="21.95" customHeight="1">
      <c r="A199" s="121">
        <v>193</v>
      </c>
      <c r="B199" s="161" t="s">
        <v>134</v>
      </c>
      <c r="C199" s="162" t="s">
        <v>421</v>
      </c>
      <c r="D199" s="131" t="s">
        <v>473</v>
      </c>
      <c r="E199" s="131" t="s">
        <v>53</v>
      </c>
      <c r="F199" s="131" t="s">
        <v>466</v>
      </c>
      <c r="G199" s="204" t="s">
        <v>469</v>
      </c>
      <c r="H199" s="208" t="s">
        <v>94</v>
      </c>
      <c r="I199" s="199" t="s">
        <v>95</v>
      </c>
      <c r="J199" s="200" t="s">
        <v>470</v>
      </c>
      <c r="K199" s="201">
        <v>1</v>
      </c>
      <c r="L199" s="207"/>
      <c r="M199" s="199" t="s">
        <v>96</v>
      </c>
      <c r="N199" s="203">
        <v>1</v>
      </c>
    </row>
    <row r="200" spans="1:14" ht="21.95" customHeight="1">
      <c r="A200" s="121">
        <v>194</v>
      </c>
      <c r="B200" s="161" t="s">
        <v>134</v>
      </c>
      <c r="C200" s="162" t="s">
        <v>421</v>
      </c>
      <c r="D200" s="131" t="s">
        <v>473</v>
      </c>
      <c r="E200" s="131" t="s">
        <v>53</v>
      </c>
      <c r="F200" s="131" t="s">
        <v>471</v>
      </c>
      <c r="G200" s="204" t="s">
        <v>77</v>
      </c>
      <c r="H200" s="208" t="s">
        <v>94</v>
      </c>
      <c r="I200" s="199" t="s">
        <v>95</v>
      </c>
      <c r="J200" s="205" t="s">
        <v>472</v>
      </c>
      <c r="K200" s="206">
        <v>16</v>
      </c>
      <c r="L200" s="207"/>
      <c r="M200" s="199" t="s">
        <v>96</v>
      </c>
      <c r="N200" s="203">
        <v>2</v>
      </c>
    </row>
    <row r="201" spans="1:14" ht="21.95" customHeight="1">
      <c r="A201" s="125">
        <v>195</v>
      </c>
      <c r="B201" s="161" t="s">
        <v>352</v>
      </c>
      <c r="C201" s="162" t="s">
        <v>86</v>
      </c>
      <c r="D201" s="131" t="s">
        <v>473</v>
      </c>
      <c r="E201" s="131" t="s">
        <v>68</v>
      </c>
      <c r="F201" s="131" t="s">
        <v>466</v>
      </c>
      <c r="G201" s="204" t="s">
        <v>469</v>
      </c>
      <c r="H201" s="208" t="s">
        <v>94</v>
      </c>
      <c r="I201" s="199" t="s">
        <v>95</v>
      </c>
      <c r="J201" s="200" t="s">
        <v>470</v>
      </c>
      <c r="K201" s="201">
        <v>1</v>
      </c>
      <c r="L201" s="207"/>
      <c r="M201" s="199" t="s">
        <v>96</v>
      </c>
      <c r="N201" s="203">
        <v>1</v>
      </c>
    </row>
    <row r="202" spans="1:14" ht="21.95" customHeight="1">
      <c r="A202" s="121">
        <v>196</v>
      </c>
      <c r="B202" s="161" t="s">
        <v>352</v>
      </c>
      <c r="C202" s="162" t="s">
        <v>86</v>
      </c>
      <c r="D202" s="131" t="s">
        <v>473</v>
      </c>
      <c r="E202" s="131" t="s">
        <v>68</v>
      </c>
      <c r="F202" s="131" t="s">
        <v>471</v>
      </c>
      <c r="G202" s="204" t="s">
        <v>77</v>
      </c>
      <c r="H202" s="208" t="s">
        <v>94</v>
      </c>
      <c r="I202" s="199" t="s">
        <v>95</v>
      </c>
      <c r="J202" s="205" t="s">
        <v>472</v>
      </c>
      <c r="K202" s="206">
        <v>16</v>
      </c>
      <c r="L202" s="207"/>
      <c r="M202" s="199" t="s">
        <v>96</v>
      </c>
      <c r="N202" s="203">
        <v>2</v>
      </c>
    </row>
    <row r="203" spans="1:14" ht="21.95" customHeight="1">
      <c r="A203" s="121">
        <v>197</v>
      </c>
      <c r="B203" s="161" t="s">
        <v>354</v>
      </c>
      <c r="C203" s="162" t="s">
        <v>404</v>
      </c>
      <c r="D203" s="131" t="s">
        <v>473</v>
      </c>
      <c r="E203" s="131" t="s">
        <v>68</v>
      </c>
      <c r="F203" s="131" t="s">
        <v>466</v>
      </c>
      <c r="G203" s="204" t="s">
        <v>469</v>
      </c>
      <c r="H203" s="208" t="s">
        <v>94</v>
      </c>
      <c r="I203" s="199" t="s">
        <v>95</v>
      </c>
      <c r="J203" s="200" t="s">
        <v>470</v>
      </c>
      <c r="K203" s="201">
        <v>1</v>
      </c>
      <c r="L203" s="207"/>
      <c r="M203" s="199" t="s">
        <v>96</v>
      </c>
      <c r="N203" s="203">
        <v>1</v>
      </c>
    </row>
    <row r="204" spans="1:14" ht="21.95" customHeight="1">
      <c r="A204" s="125">
        <v>198</v>
      </c>
      <c r="B204" s="161" t="s">
        <v>354</v>
      </c>
      <c r="C204" s="162" t="s">
        <v>404</v>
      </c>
      <c r="D204" s="131" t="s">
        <v>473</v>
      </c>
      <c r="E204" s="131" t="s">
        <v>68</v>
      </c>
      <c r="F204" s="131" t="s">
        <v>471</v>
      </c>
      <c r="G204" s="204" t="s">
        <v>77</v>
      </c>
      <c r="H204" s="208" t="s">
        <v>94</v>
      </c>
      <c r="I204" s="199" t="s">
        <v>95</v>
      </c>
      <c r="J204" s="205" t="s">
        <v>472</v>
      </c>
      <c r="K204" s="206">
        <v>16</v>
      </c>
      <c r="L204" s="207"/>
      <c r="M204" s="199" t="s">
        <v>96</v>
      </c>
      <c r="N204" s="203">
        <v>2</v>
      </c>
    </row>
    <row r="205" spans="1:14" ht="21.95" customHeight="1">
      <c r="A205" s="121">
        <v>199</v>
      </c>
      <c r="B205" s="161" t="s">
        <v>353</v>
      </c>
      <c r="C205" s="162" t="s">
        <v>408</v>
      </c>
      <c r="D205" s="131" t="s">
        <v>473</v>
      </c>
      <c r="E205" s="131" t="s">
        <v>68</v>
      </c>
      <c r="F205" s="131" t="s">
        <v>466</v>
      </c>
      <c r="G205" s="204" t="s">
        <v>469</v>
      </c>
      <c r="H205" s="208" t="s">
        <v>94</v>
      </c>
      <c r="I205" s="199" t="s">
        <v>95</v>
      </c>
      <c r="J205" s="200" t="s">
        <v>470</v>
      </c>
      <c r="K205" s="201">
        <v>1</v>
      </c>
      <c r="L205" s="207"/>
      <c r="M205" s="199" t="s">
        <v>96</v>
      </c>
      <c r="N205" s="203">
        <v>1</v>
      </c>
    </row>
    <row r="206" spans="1:14" ht="21.95" customHeight="1">
      <c r="A206" s="121">
        <v>200</v>
      </c>
      <c r="B206" s="161" t="s">
        <v>353</v>
      </c>
      <c r="C206" s="162" t="s">
        <v>408</v>
      </c>
      <c r="D206" s="131" t="s">
        <v>473</v>
      </c>
      <c r="E206" s="131" t="s">
        <v>68</v>
      </c>
      <c r="F206" s="131" t="s">
        <v>474</v>
      </c>
      <c r="G206" s="204" t="s">
        <v>77</v>
      </c>
      <c r="H206" s="208" t="s">
        <v>94</v>
      </c>
      <c r="I206" s="199" t="s">
        <v>95</v>
      </c>
      <c r="J206" s="205" t="s">
        <v>475</v>
      </c>
      <c r="K206" s="206"/>
      <c r="L206" s="207"/>
      <c r="M206" s="199" t="s">
        <v>96</v>
      </c>
      <c r="N206" s="203">
        <v>2</v>
      </c>
    </row>
    <row r="207" spans="1:14" ht="21.95" customHeight="1">
      <c r="A207" s="125">
        <v>201</v>
      </c>
      <c r="B207" s="209" t="s">
        <v>109</v>
      </c>
      <c r="C207" s="210" t="s">
        <v>88</v>
      </c>
      <c r="D207" s="211" t="s">
        <v>476</v>
      </c>
      <c r="E207" s="163" t="s">
        <v>53</v>
      </c>
      <c r="F207" s="162" t="s">
        <v>477</v>
      </c>
      <c r="G207" s="162" t="s">
        <v>90</v>
      </c>
      <c r="H207" s="163" t="s">
        <v>94</v>
      </c>
      <c r="I207" s="125" t="s">
        <v>95</v>
      </c>
      <c r="J207" s="212">
        <v>45363</v>
      </c>
      <c r="K207" s="127">
        <v>1</v>
      </c>
      <c r="L207" s="128">
        <v>0</v>
      </c>
      <c r="M207" s="121" t="s">
        <v>96</v>
      </c>
      <c r="N207" s="164">
        <v>1</v>
      </c>
    </row>
    <row r="208" spans="1:14" ht="21.95" customHeight="1">
      <c r="A208" s="121">
        <v>202</v>
      </c>
      <c r="B208" s="209" t="s">
        <v>113</v>
      </c>
      <c r="C208" s="210" t="s">
        <v>88</v>
      </c>
      <c r="D208" s="211" t="s">
        <v>476</v>
      </c>
      <c r="E208" s="163" t="s">
        <v>53</v>
      </c>
      <c r="F208" s="162" t="s">
        <v>477</v>
      </c>
      <c r="G208" s="162" t="s">
        <v>90</v>
      </c>
      <c r="H208" s="163" t="s">
        <v>94</v>
      </c>
      <c r="I208" s="125" t="s">
        <v>95</v>
      </c>
      <c r="J208" s="212">
        <v>45363</v>
      </c>
      <c r="K208" s="127">
        <v>1</v>
      </c>
      <c r="L208" s="128">
        <v>0</v>
      </c>
      <c r="M208" s="121" t="s">
        <v>96</v>
      </c>
      <c r="N208" s="164">
        <v>1</v>
      </c>
    </row>
    <row r="209" spans="1:14" ht="21.95" customHeight="1">
      <c r="A209" s="121">
        <v>203</v>
      </c>
      <c r="B209" s="209" t="s">
        <v>110</v>
      </c>
      <c r="C209" s="210" t="s">
        <v>88</v>
      </c>
      <c r="D209" s="211" t="s">
        <v>476</v>
      </c>
      <c r="E209" s="163" t="s">
        <v>53</v>
      </c>
      <c r="F209" s="162" t="s">
        <v>477</v>
      </c>
      <c r="G209" s="162" t="s">
        <v>90</v>
      </c>
      <c r="H209" s="163" t="s">
        <v>94</v>
      </c>
      <c r="I209" s="125" t="s">
        <v>95</v>
      </c>
      <c r="J209" s="212">
        <v>45363</v>
      </c>
      <c r="K209" s="127">
        <v>1</v>
      </c>
      <c r="L209" s="128">
        <v>0</v>
      </c>
      <c r="M209" s="121" t="s">
        <v>96</v>
      </c>
      <c r="N209" s="164">
        <v>1</v>
      </c>
    </row>
    <row r="210" spans="1:14" ht="21.95" customHeight="1">
      <c r="A210" s="125">
        <v>204</v>
      </c>
      <c r="B210" s="209" t="s">
        <v>111</v>
      </c>
      <c r="C210" s="210" t="s">
        <v>88</v>
      </c>
      <c r="D210" s="211" t="s">
        <v>476</v>
      </c>
      <c r="E210" s="163" t="s">
        <v>53</v>
      </c>
      <c r="F210" s="162" t="s">
        <v>477</v>
      </c>
      <c r="G210" s="162" t="s">
        <v>90</v>
      </c>
      <c r="H210" s="163" t="s">
        <v>423</v>
      </c>
      <c r="I210" s="125" t="s">
        <v>478</v>
      </c>
      <c r="J210" s="212">
        <v>45539</v>
      </c>
      <c r="K210" s="127">
        <v>3</v>
      </c>
      <c r="L210" s="128">
        <v>0</v>
      </c>
      <c r="M210" s="121" t="s">
        <v>479</v>
      </c>
      <c r="N210" s="164">
        <v>1</v>
      </c>
    </row>
    <row r="211" spans="1:14" ht="21.95" customHeight="1">
      <c r="A211" s="121">
        <v>205</v>
      </c>
      <c r="B211" s="209" t="s">
        <v>107</v>
      </c>
      <c r="C211" s="210" t="s">
        <v>88</v>
      </c>
      <c r="D211" s="211" t="s">
        <v>476</v>
      </c>
      <c r="E211" s="163" t="s">
        <v>53</v>
      </c>
      <c r="F211" s="162" t="s">
        <v>477</v>
      </c>
      <c r="G211" s="162" t="s">
        <v>90</v>
      </c>
      <c r="H211" s="163" t="s">
        <v>94</v>
      </c>
      <c r="I211" s="125" t="s">
        <v>95</v>
      </c>
      <c r="J211" s="212">
        <v>45363</v>
      </c>
      <c r="K211" s="127">
        <v>1</v>
      </c>
      <c r="L211" s="128">
        <v>0</v>
      </c>
      <c r="M211" s="121" t="s">
        <v>96</v>
      </c>
      <c r="N211" s="164">
        <v>1</v>
      </c>
    </row>
    <row r="212" spans="1:14" ht="21.95" customHeight="1">
      <c r="A212" s="121">
        <v>206</v>
      </c>
      <c r="B212" s="209" t="s">
        <v>114</v>
      </c>
      <c r="C212" s="210" t="s">
        <v>88</v>
      </c>
      <c r="D212" s="211" t="s">
        <v>476</v>
      </c>
      <c r="E212" s="163" t="s">
        <v>53</v>
      </c>
      <c r="F212" s="162" t="s">
        <v>477</v>
      </c>
      <c r="G212" s="162" t="s">
        <v>90</v>
      </c>
      <c r="H212" s="163" t="s">
        <v>94</v>
      </c>
      <c r="I212" s="125" t="s">
        <v>95</v>
      </c>
      <c r="J212" s="212">
        <v>45363</v>
      </c>
      <c r="K212" s="127">
        <v>1</v>
      </c>
      <c r="L212" s="128">
        <v>0</v>
      </c>
      <c r="M212" s="121" t="s">
        <v>96</v>
      </c>
      <c r="N212" s="164">
        <v>1</v>
      </c>
    </row>
    <row r="213" spans="1:14" ht="21.95" customHeight="1">
      <c r="A213" s="125">
        <v>207</v>
      </c>
      <c r="B213" s="213" t="s">
        <v>117</v>
      </c>
      <c r="C213" s="210" t="s">
        <v>88</v>
      </c>
      <c r="D213" s="211" t="s">
        <v>476</v>
      </c>
      <c r="E213" s="163" t="s">
        <v>53</v>
      </c>
      <c r="F213" s="162" t="s">
        <v>477</v>
      </c>
      <c r="G213" s="162" t="s">
        <v>90</v>
      </c>
      <c r="H213" s="163" t="s">
        <v>423</v>
      </c>
      <c r="I213" s="125" t="s">
        <v>478</v>
      </c>
      <c r="J213" s="212">
        <v>45539</v>
      </c>
      <c r="K213" s="127">
        <v>3</v>
      </c>
      <c r="L213" s="128">
        <v>0</v>
      </c>
      <c r="M213" s="121" t="s">
        <v>479</v>
      </c>
      <c r="N213" s="164">
        <v>1</v>
      </c>
    </row>
    <row r="214" spans="1:14" ht="21.95" customHeight="1">
      <c r="A214" s="121">
        <v>208</v>
      </c>
      <c r="B214" s="209" t="s">
        <v>108</v>
      </c>
      <c r="C214" s="210" t="s">
        <v>88</v>
      </c>
      <c r="D214" s="211" t="s">
        <v>476</v>
      </c>
      <c r="E214" s="163" t="s">
        <v>53</v>
      </c>
      <c r="F214" s="162" t="s">
        <v>477</v>
      </c>
      <c r="G214" s="162" t="s">
        <v>90</v>
      </c>
      <c r="H214" s="163" t="s">
        <v>94</v>
      </c>
      <c r="I214" s="125" t="s">
        <v>95</v>
      </c>
      <c r="J214" s="212">
        <v>45363</v>
      </c>
      <c r="K214" s="127">
        <v>1</v>
      </c>
      <c r="L214" s="128">
        <v>0</v>
      </c>
      <c r="M214" s="121" t="s">
        <v>96</v>
      </c>
      <c r="N214" s="164">
        <v>1</v>
      </c>
    </row>
    <row r="215" spans="1:14" ht="21.95" customHeight="1">
      <c r="A215" s="121">
        <v>209</v>
      </c>
      <c r="B215" s="209" t="s">
        <v>123</v>
      </c>
      <c r="C215" s="214" t="s">
        <v>480</v>
      </c>
      <c r="D215" s="211" t="s">
        <v>476</v>
      </c>
      <c r="E215" s="163" t="s">
        <v>53</v>
      </c>
      <c r="F215" s="162" t="s">
        <v>477</v>
      </c>
      <c r="G215" s="162" t="s">
        <v>90</v>
      </c>
      <c r="H215" s="163" t="s">
        <v>94</v>
      </c>
      <c r="I215" s="125" t="s">
        <v>95</v>
      </c>
      <c r="J215" s="212">
        <v>45363</v>
      </c>
      <c r="K215" s="127">
        <v>1</v>
      </c>
      <c r="L215" s="128">
        <v>0</v>
      </c>
      <c r="M215" s="121" t="s">
        <v>96</v>
      </c>
      <c r="N215" s="164">
        <v>1</v>
      </c>
    </row>
    <row r="216" spans="1:14" ht="21.95" customHeight="1">
      <c r="A216" s="125">
        <v>210</v>
      </c>
      <c r="B216" s="209" t="s">
        <v>122</v>
      </c>
      <c r="C216" s="214" t="s">
        <v>480</v>
      </c>
      <c r="D216" s="211" t="s">
        <v>476</v>
      </c>
      <c r="E216" s="163" t="s">
        <v>53</v>
      </c>
      <c r="F216" s="162" t="s">
        <v>477</v>
      </c>
      <c r="G216" s="162" t="s">
        <v>90</v>
      </c>
      <c r="H216" s="163" t="s">
        <v>94</v>
      </c>
      <c r="I216" s="125" t="s">
        <v>95</v>
      </c>
      <c r="J216" s="212">
        <v>45363</v>
      </c>
      <c r="K216" s="127">
        <v>1</v>
      </c>
      <c r="L216" s="128">
        <v>0</v>
      </c>
      <c r="M216" s="121" t="s">
        <v>96</v>
      </c>
      <c r="N216" s="164">
        <v>1</v>
      </c>
    </row>
    <row r="217" spans="1:14" ht="21.95" customHeight="1">
      <c r="A217" s="121">
        <v>211</v>
      </c>
      <c r="B217" s="209" t="s">
        <v>121</v>
      </c>
      <c r="C217" s="214" t="s">
        <v>421</v>
      </c>
      <c r="D217" s="211" t="s">
        <v>476</v>
      </c>
      <c r="E217" s="163" t="s">
        <v>53</v>
      </c>
      <c r="F217" s="162" t="s">
        <v>477</v>
      </c>
      <c r="G217" s="162" t="s">
        <v>90</v>
      </c>
      <c r="H217" s="163" t="s">
        <v>94</v>
      </c>
      <c r="I217" s="125" t="s">
        <v>95</v>
      </c>
      <c r="J217" s="212">
        <v>45363</v>
      </c>
      <c r="K217" s="127">
        <v>1</v>
      </c>
      <c r="L217" s="128">
        <v>0</v>
      </c>
      <c r="M217" s="121" t="s">
        <v>96</v>
      </c>
      <c r="N217" s="164">
        <v>1</v>
      </c>
    </row>
    <row r="218" spans="1:14" ht="21.95" customHeight="1">
      <c r="A218" s="121">
        <v>212</v>
      </c>
      <c r="B218" s="209" t="s">
        <v>119</v>
      </c>
      <c r="C218" s="214" t="s">
        <v>421</v>
      </c>
      <c r="D218" s="211" t="s">
        <v>476</v>
      </c>
      <c r="E218" s="163" t="s">
        <v>53</v>
      </c>
      <c r="F218" s="162" t="s">
        <v>477</v>
      </c>
      <c r="G218" s="162" t="s">
        <v>90</v>
      </c>
      <c r="H218" s="163" t="s">
        <v>423</v>
      </c>
      <c r="I218" s="125" t="s">
        <v>478</v>
      </c>
      <c r="J218" s="212">
        <v>45541</v>
      </c>
      <c r="K218" s="127">
        <v>3</v>
      </c>
      <c r="L218" s="128">
        <v>0</v>
      </c>
      <c r="M218" s="121" t="s">
        <v>479</v>
      </c>
      <c r="N218" s="164">
        <v>1</v>
      </c>
    </row>
    <row r="219" spans="1:14" ht="21.95" customHeight="1">
      <c r="A219" s="125">
        <v>213</v>
      </c>
      <c r="B219" s="209" t="s">
        <v>116</v>
      </c>
      <c r="C219" s="214" t="s">
        <v>421</v>
      </c>
      <c r="D219" s="211" t="s">
        <v>476</v>
      </c>
      <c r="E219" s="163" t="s">
        <v>53</v>
      </c>
      <c r="F219" s="162" t="s">
        <v>477</v>
      </c>
      <c r="G219" s="162" t="s">
        <v>90</v>
      </c>
      <c r="H219" s="163" t="s">
        <v>94</v>
      </c>
      <c r="I219" s="125" t="s">
        <v>95</v>
      </c>
      <c r="J219" s="212">
        <v>45363</v>
      </c>
      <c r="K219" s="127">
        <v>1</v>
      </c>
      <c r="L219" s="128">
        <v>0</v>
      </c>
      <c r="M219" s="121" t="s">
        <v>96</v>
      </c>
      <c r="N219" s="164">
        <v>1</v>
      </c>
    </row>
    <row r="220" spans="1:14" ht="21.95" customHeight="1">
      <c r="A220" s="121">
        <v>214</v>
      </c>
      <c r="B220" s="209" t="s">
        <v>112</v>
      </c>
      <c r="C220" s="214" t="s">
        <v>421</v>
      </c>
      <c r="D220" s="211" t="s">
        <v>476</v>
      </c>
      <c r="E220" s="163" t="s">
        <v>53</v>
      </c>
      <c r="F220" s="162" t="s">
        <v>477</v>
      </c>
      <c r="G220" s="162" t="s">
        <v>90</v>
      </c>
      <c r="H220" s="163" t="s">
        <v>94</v>
      </c>
      <c r="I220" s="125" t="s">
        <v>95</v>
      </c>
      <c r="J220" s="212">
        <v>45363</v>
      </c>
      <c r="K220" s="127">
        <v>1</v>
      </c>
      <c r="L220" s="128">
        <v>0</v>
      </c>
      <c r="M220" s="121" t="s">
        <v>96</v>
      </c>
      <c r="N220" s="164">
        <v>1</v>
      </c>
    </row>
    <row r="221" spans="1:14" ht="21.95" customHeight="1">
      <c r="A221" s="121">
        <v>215</v>
      </c>
      <c r="B221" s="209" t="s">
        <v>115</v>
      </c>
      <c r="C221" s="214" t="s">
        <v>421</v>
      </c>
      <c r="D221" s="211" t="s">
        <v>476</v>
      </c>
      <c r="E221" s="163" t="s">
        <v>53</v>
      </c>
      <c r="F221" s="162" t="s">
        <v>477</v>
      </c>
      <c r="G221" s="162" t="s">
        <v>90</v>
      </c>
      <c r="H221" s="163" t="s">
        <v>94</v>
      </c>
      <c r="I221" s="125" t="s">
        <v>95</v>
      </c>
      <c r="J221" s="212">
        <v>45363</v>
      </c>
      <c r="K221" s="127">
        <v>1</v>
      </c>
      <c r="L221" s="128">
        <v>0</v>
      </c>
      <c r="M221" s="121" t="s">
        <v>96</v>
      </c>
      <c r="N221" s="164">
        <v>1</v>
      </c>
    </row>
    <row r="222" spans="1:14" ht="21.95" customHeight="1">
      <c r="A222" s="125">
        <v>216</v>
      </c>
      <c r="B222" s="209" t="s">
        <v>118</v>
      </c>
      <c r="C222" s="214" t="s">
        <v>421</v>
      </c>
      <c r="D222" s="211" t="s">
        <v>476</v>
      </c>
      <c r="E222" s="163" t="s">
        <v>53</v>
      </c>
      <c r="F222" s="162" t="s">
        <v>477</v>
      </c>
      <c r="G222" s="162" t="s">
        <v>90</v>
      </c>
      <c r="H222" s="163" t="s">
        <v>94</v>
      </c>
      <c r="I222" s="125" t="s">
        <v>95</v>
      </c>
      <c r="J222" s="212">
        <v>45363</v>
      </c>
      <c r="K222" s="127">
        <v>1</v>
      </c>
      <c r="L222" s="128">
        <v>0</v>
      </c>
      <c r="M222" s="121" t="s">
        <v>96</v>
      </c>
      <c r="N222" s="164">
        <v>1</v>
      </c>
    </row>
    <row r="223" spans="1:14" ht="21.95" customHeight="1">
      <c r="A223" s="121">
        <v>217</v>
      </c>
      <c r="B223" s="209" t="s">
        <v>125</v>
      </c>
      <c r="C223" s="214" t="s">
        <v>421</v>
      </c>
      <c r="D223" s="211" t="s">
        <v>476</v>
      </c>
      <c r="E223" s="163" t="s">
        <v>53</v>
      </c>
      <c r="F223" s="162" t="s">
        <v>477</v>
      </c>
      <c r="G223" s="162" t="s">
        <v>90</v>
      </c>
      <c r="H223" s="163" t="s">
        <v>423</v>
      </c>
      <c r="I223" s="125" t="s">
        <v>478</v>
      </c>
      <c r="J223" s="212">
        <v>45543</v>
      </c>
      <c r="K223" s="127">
        <v>3</v>
      </c>
      <c r="L223" s="128">
        <v>0</v>
      </c>
      <c r="M223" s="121" t="s">
        <v>479</v>
      </c>
      <c r="N223" s="164">
        <v>1</v>
      </c>
    </row>
    <row r="224" spans="1:14" ht="21.95" customHeight="1">
      <c r="A224" s="121">
        <v>218</v>
      </c>
      <c r="B224" s="209" t="s">
        <v>106</v>
      </c>
      <c r="C224" s="214" t="s">
        <v>421</v>
      </c>
      <c r="D224" s="211" t="s">
        <v>476</v>
      </c>
      <c r="E224" s="163" t="s">
        <v>53</v>
      </c>
      <c r="F224" s="162" t="s">
        <v>477</v>
      </c>
      <c r="G224" s="162" t="s">
        <v>90</v>
      </c>
      <c r="H224" s="163" t="s">
        <v>94</v>
      </c>
      <c r="I224" s="125" t="s">
        <v>95</v>
      </c>
      <c r="J224" s="212">
        <v>45363</v>
      </c>
      <c r="K224" s="127">
        <v>1</v>
      </c>
      <c r="L224" s="128">
        <v>0</v>
      </c>
      <c r="M224" s="121" t="s">
        <v>96</v>
      </c>
      <c r="N224" s="164">
        <v>1</v>
      </c>
    </row>
    <row r="225" spans="1:14" ht="21.95" customHeight="1">
      <c r="A225" s="125">
        <v>219</v>
      </c>
      <c r="B225" s="209" t="s">
        <v>105</v>
      </c>
      <c r="C225" s="214" t="s">
        <v>421</v>
      </c>
      <c r="D225" s="211" t="s">
        <v>476</v>
      </c>
      <c r="E225" s="163" t="s">
        <v>53</v>
      </c>
      <c r="F225" s="162" t="s">
        <v>477</v>
      </c>
      <c r="G225" s="162" t="s">
        <v>90</v>
      </c>
      <c r="H225" s="163" t="s">
        <v>94</v>
      </c>
      <c r="I225" s="125" t="s">
        <v>95</v>
      </c>
      <c r="J225" s="212">
        <v>45363</v>
      </c>
      <c r="K225" s="127">
        <v>1</v>
      </c>
      <c r="L225" s="128">
        <v>0</v>
      </c>
      <c r="M225" s="121" t="s">
        <v>96</v>
      </c>
      <c r="N225" s="164">
        <v>1</v>
      </c>
    </row>
    <row r="226" spans="1:14" ht="21.95" customHeight="1">
      <c r="A226" s="121">
        <v>220</v>
      </c>
      <c r="B226" s="209" t="s">
        <v>124</v>
      </c>
      <c r="C226" s="214" t="s">
        <v>421</v>
      </c>
      <c r="D226" s="211" t="s">
        <v>476</v>
      </c>
      <c r="E226" s="163" t="s">
        <v>53</v>
      </c>
      <c r="F226" s="162" t="s">
        <v>477</v>
      </c>
      <c r="G226" s="162" t="s">
        <v>90</v>
      </c>
      <c r="H226" s="163" t="s">
        <v>94</v>
      </c>
      <c r="I226" s="125" t="s">
        <v>95</v>
      </c>
      <c r="J226" s="212">
        <v>45363</v>
      </c>
      <c r="K226" s="127">
        <v>1</v>
      </c>
      <c r="L226" s="128">
        <v>0</v>
      </c>
      <c r="M226" s="121" t="s">
        <v>96</v>
      </c>
      <c r="N226" s="164">
        <v>1</v>
      </c>
    </row>
    <row r="227" spans="1:14" ht="21.95" customHeight="1">
      <c r="A227" s="121">
        <v>221</v>
      </c>
      <c r="B227" s="209" t="s">
        <v>126</v>
      </c>
      <c r="C227" s="215" t="s">
        <v>67</v>
      </c>
      <c r="D227" s="211" t="s">
        <v>476</v>
      </c>
      <c r="E227" s="163" t="s">
        <v>53</v>
      </c>
      <c r="F227" s="162" t="s">
        <v>477</v>
      </c>
      <c r="G227" s="162" t="s">
        <v>90</v>
      </c>
      <c r="H227" s="163" t="s">
        <v>94</v>
      </c>
      <c r="I227" s="125" t="s">
        <v>95</v>
      </c>
      <c r="J227" s="212">
        <v>45363</v>
      </c>
      <c r="K227" s="127">
        <v>1</v>
      </c>
      <c r="L227" s="128">
        <v>0</v>
      </c>
      <c r="M227" s="121" t="s">
        <v>96</v>
      </c>
      <c r="N227" s="164">
        <v>1</v>
      </c>
    </row>
    <row r="228" spans="1:14" ht="21.95" customHeight="1">
      <c r="A228" s="125">
        <v>222</v>
      </c>
      <c r="B228" s="209" t="s">
        <v>127</v>
      </c>
      <c r="C228" s="215" t="s">
        <v>67</v>
      </c>
      <c r="D228" s="211" t="s">
        <v>476</v>
      </c>
      <c r="E228" s="163" t="s">
        <v>53</v>
      </c>
      <c r="F228" s="162" t="s">
        <v>477</v>
      </c>
      <c r="G228" s="162" t="s">
        <v>90</v>
      </c>
      <c r="H228" s="163" t="s">
        <v>94</v>
      </c>
      <c r="I228" s="125" t="s">
        <v>95</v>
      </c>
      <c r="J228" s="212">
        <v>45363</v>
      </c>
      <c r="K228" s="127">
        <v>1</v>
      </c>
      <c r="L228" s="128">
        <v>0</v>
      </c>
      <c r="M228" s="121" t="s">
        <v>96</v>
      </c>
      <c r="N228" s="164">
        <v>1</v>
      </c>
    </row>
    <row r="229" spans="1:14" ht="21.95" customHeight="1">
      <c r="A229" s="121">
        <v>223</v>
      </c>
      <c r="B229" s="209" t="s">
        <v>130</v>
      </c>
      <c r="C229" s="215" t="s">
        <v>67</v>
      </c>
      <c r="D229" s="211" t="s">
        <v>476</v>
      </c>
      <c r="E229" s="163" t="s">
        <v>53</v>
      </c>
      <c r="F229" s="162" t="s">
        <v>477</v>
      </c>
      <c r="G229" s="162" t="s">
        <v>90</v>
      </c>
      <c r="H229" s="163" t="s">
        <v>94</v>
      </c>
      <c r="I229" s="125" t="s">
        <v>95</v>
      </c>
      <c r="J229" s="212">
        <v>45363</v>
      </c>
      <c r="K229" s="127">
        <v>1</v>
      </c>
      <c r="L229" s="128">
        <v>0</v>
      </c>
      <c r="M229" s="121" t="s">
        <v>96</v>
      </c>
      <c r="N229" s="164">
        <v>1</v>
      </c>
    </row>
    <row r="230" spans="1:14" ht="21.95" customHeight="1">
      <c r="A230" s="121">
        <v>224</v>
      </c>
      <c r="B230" s="209" t="s">
        <v>128</v>
      </c>
      <c r="C230" s="215" t="s">
        <v>67</v>
      </c>
      <c r="D230" s="211" t="s">
        <v>476</v>
      </c>
      <c r="E230" s="163" t="s">
        <v>53</v>
      </c>
      <c r="F230" s="162" t="s">
        <v>477</v>
      </c>
      <c r="G230" s="162" t="s">
        <v>90</v>
      </c>
      <c r="H230" s="163" t="s">
        <v>94</v>
      </c>
      <c r="I230" s="125" t="s">
        <v>95</v>
      </c>
      <c r="J230" s="212">
        <v>45363</v>
      </c>
      <c r="K230" s="127">
        <v>1</v>
      </c>
      <c r="L230" s="128">
        <v>0</v>
      </c>
      <c r="M230" s="121" t="s">
        <v>96</v>
      </c>
      <c r="N230" s="164">
        <v>1</v>
      </c>
    </row>
    <row r="231" spans="1:14" ht="21.95" customHeight="1">
      <c r="A231" s="125">
        <v>225</v>
      </c>
      <c r="B231" s="209" t="s">
        <v>129</v>
      </c>
      <c r="C231" s="215" t="s">
        <v>67</v>
      </c>
      <c r="D231" s="211" t="s">
        <v>476</v>
      </c>
      <c r="E231" s="163" t="s">
        <v>53</v>
      </c>
      <c r="F231" s="162" t="s">
        <v>477</v>
      </c>
      <c r="G231" s="162" t="s">
        <v>90</v>
      </c>
      <c r="H231" s="163" t="s">
        <v>94</v>
      </c>
      <c r="I231" s="125" t="s">
        <v>95</v>
      </c>
      <c r="J231" s="212">
        <v>45363</v>
      </c>
      <c r="K231" s="127">
        <v>1</v>
      </c>
      <c r="L231" s="128">
        <v>0</v>
      </c>
      <c r="M231" s="121" t="s">
        <v>96</v>
      </c>
      <c r="N231" s="164">
        <v>1</v>
      </c>
    </row>
    <row r="232" spans="1:14" ht="21.95" customHeight="1">
      <c r="A232" s="121">
        <v>226</v>
      </c>
      <c r="B232" s="209" t="s">
        <v>175</v>
      </c>
      <c r="C232" s="216" t="s">
        <v>86</v>
      </c>
      <c r="D232" s="211" t="s">
        <v>476</v>
      </c>
      <c r="E232" s="163" t="s">
        <v>68</v>
      </c>
      <c r="F232" s="162" t="s">
        <v>477</v>
      </c>
      <c r="G232" s="162" t="s">
        <v>90</v>
      </c>
      <c r="H232" s="163" t="s">
        <v>94</v>
      </c>
      <c r="I232" s="125" t="s">
        <v>95</v>
      </c>
      <c r="J232" s="212">
        <v>45363</v>
      </c>
      <c r="K232" s="127">
        <v>1</v>
      </c>
      <c r="L232" s="128">
        <v>0</v>
      </c>
      <c r="M232" s="121" t="s">
        <v>96</v>
      </c>
      <c r="N232" s="164">
        <v>1</v>
      </c>
    </row>
    <row r="233" spans="1:14" ht="21.95" customHeight="1">
      <c r="A233" s="121">
        <v>227</v>
      </c>
      <c r="B233" s="209" t="s">
        <v>179</v>
      </c>
      <c r="C233" s="216" t="s">
        <v>86</v>
      </c>
      <c r="D233" s="211" t="s">
        <v>476</v>
      </c>
      <c r="E233" s="163" t="s">
        <v>68</v>
      </c>
      <c r="F233" s="162" t="s">
        <v>477</v>
      </c>
      <c r="G233" s="162" t="s">
        <v>90</v>
      </c>
      <c r="H233" s="163" t="s">
        <v>94</v>
      </c>
      <c r="I233" s="125" t="s">
        <v>95</v>
      </c>
      <c r="J233" s="212">
        <v>45363</v>
      </c>
      <c r="K233" s="127">
        <v>1</v>
      </c>
      <c r="L233" s="128">
        <v>0</v>
      </c>
      <c r="M233" s="121" t="s">
        <v>96</v>
      </c>
      <c r="N233" s="164">
        <v>1</v>
      </c>
    </row>
    <row r="234" spans="1:14" ht="21.95" customHeight="1">
      <c r="A234" s="125">
        <v>228</v>
      </c>
      <c r="B234" s="209" t="s">
        <v>182</v>
      </c>
      <c r="C234" s="216" t="s">
        <v>86</v>
      </c>
      <c r="D234" s="211" t="s">
        <v>476</v>
      </c>
      <c r="E234" s="163" t="s">
        <v>68</v>
      </c>
      <c r="F234" s="162" t="s">
        <v>477</v>
      </c>
      <c r="G234" s="162" t="s">
        <v>90</v>
      </c>
      <c r="H234" s="163" t="s">
        <v>94</v>
      </c>
      <c r="I234" s="125" t="s">
        <v>95</v>
      </c>
      <c r="J234" s="212">
        <v>45363</v>
      </c>
      <c r="K234" s="127">
        <v>1</v>
      </c>
      <c r="L234" s="128">
        <v>0</v>
      </c>
      <c r="M234" s="121" t="s">
        <v>96</v>
      </c>
      <c r="N234" s="164">
        <v>1</v>
      </c>
    </row>
    <row r="235" spans="1:14" ht="21.95" customHeight="1">
      <c r="A235" s="121">
        <v>229</v>
      </c>
      <c r="B235" s="209" t="s">
        <v>176</v>
      </c>
      <c r="C235" s="216" t="s">
        <v>86</v>
      </c>
      <c r="D235" s="211" t="s">
        <v>476</v>
      </c>
      <c r="E235" s="163" t="s">
        <v>68</v>
      </c>
      <c r="F235" s="162" t="s">
        <v>477</v>
      </c>
      <c r="G235" s="162" t="s">
        <v>90</v>
      </c>
      <c r="H235" s="163" t="s">
        <v>94</v>
      </c>
      <c r="I235" s="125" t="s">
        <v>95</v>
      </c>
      <c r="J235" s="212">
        <v>45363</v>
      </c>
      <c r="K235" s="127">
        <v>1</v>
      </c>
      <c r="L235" s="128">
        <v>0</v>
      </c>
      <c r="M235" s="121" t="s">
        <v>96</v>
      </c>
      <c r="N235" s="164">
        <v>1</v>
      </c>
    </row>
    <row r="236" spans="1:14" ht="21.95" customHeight="1">
      <c r="A236" s="121">
        <v>230</v>
      </c>
      <c r="B236" s="209" t="s">
        <v>185</v>
      </c>
      <c r="C236" s="216" t="s">
        <v>86</v>
      </c>
      <c r="D236" s="211" t="s">
        <v>476</v>
      </c>
      <c r="E236" s="163" t="s">
        <v>68</v>
      </c>
      <c r="F236" s="162" t="s">
        <v>477</v>
      </c>
      <c r="G236" s="162" t="s">
        <v>90</v>
      </c>
      <c r="H236" s="163" t="s">
        <v>94</v>
      </c>
      <c r="I236" s="125" t="s">
        <v>95</v>
      </c>
      <c r="J236" s="212">
        <v>45363</v>
      </c>
      <c r="K236" s="127">
        <v>1</v>
      </c>
      <c r="L236" s="128">
        <v>0</v>
      </c>
      <c r="M236" s="121" t="s">
        <v>96</v>
      </c>
      <c r="N236" s="164">
        <v>1</v>
      </c>
    </row>
    <row r="237" spans="1:14" ht="21.95" customHeight="1">
      <c r="A237" s="125">
        <v>231</v>
      </c>
      <c r="B237" s="209" t="s">
        <v>180</v>
      </c>
      <c r="C237" s="216" t="s">
        <v>86</v>
      </c>
      <c r="D237" s="211" t="s">
        <v>476</v>
      </c>
      <c r="E237" s="163" t="s">
        <v>68</v>
      </c>
      <c r="F237" s="162" t="s">
        <v>477</v>
      </c>
      <c r="G237" s="162" t="s">
        <v>90</v>
      </c>
      <c r="H237" s="163" t="s">
        <v>94</v>
      </c>
      <c r="I237" s="125" t="s">
        <v>95</v>
      </c>
      <c r="J237" s="212">
        <v>45363</v>
      </c>
      <c r="K237" s="127">
        <v>1</v>
      </c>
      <c r="L237" s="128">
        <v>0</v>
      </c>
      <c r="M237" s="121" t="s">
        <v>96</v>
      </c>
      <c r="N237" s="164">
        <v>1</v>
      </c>
    </row>
    <row r="238" spans="1:14" ht="21.95" customHeight="1">
      <c r="A238" s="121">
        <v>232</v>
      </c>
      <c r="B238" s="209" t="s">
        <v>198</v>
      </c>
      <c r="C238" s="216" t="s">
        <v>86</v>
      </c>
      <c r="D238" s="211" t="s">
        <v>476</v>
      </c>
      <c r="E238" s="163" t="s">
        <v>68</v>
      </c>
      <c r="F238" s="162" t="s">
        <v>477</v>
      </c>
      <c r="G238" s="162" t="s">
        <v>90</v>
      </c>
      <c r="H238" s="163" t="s">
        <v>94</v>
      </c>
      <c r="I238" s="125" t="s">
        <v>95</v>
      </c>
      <c r="J238" s="212">
        <v>45363</v>
      </c>
      <c r="K238" s="127">
        <v>1</v>
      </c>
      <c r="L238" s="128">
        <v>0</v>
      </c>
      <c r="M238" s="121" t="s">
        <v>96</v>
      </c>
      <c r="N238" s="164">
        <v>1</v>
      </c>
    </row>
    <row r="239" spans="1:14" ht="21.95" customHeight="1">
      <c r="A239" s="121">
        <v>233</v>
      </c>
      <c r="B239" s="209" t="s">
        <v>203</v>
      </c>
      <c r="C239" s="216" t="s">
        <v>86</v>
      </c>
      <c r="D239" s="211" t="s">
        <v>476</v>
      </c>
      <c r="E239" s="163" t="s">
        <v>68</v>
      </c>
      <c r="F239" s="162" t="s">
        <v>477</v>
      </c>
      <c r="G239" s="162" t="s">
        <v>90</v>
      </c>
      <c r="H239" s="163" t="s">
        <v>94</v>
      </c>
      <c r="I239" s="125" t="s">
        <v>95</v>
      </c>
      <c r="J239" s="212">
        <v>45363</v>
      </c>
      <c r="K239" s="127">
        <v>1</v>
      </c>
      <c r="L239" s="128">
        <v>0</v>
      </c>
      <c r="M239" s="121" t="s">
        <v>96</v>
      </c>
      <c r="N239" s="164">
        <v>1</v>
      </c>
    </row>
    <row r="240" spans="1:14" ht="21.95" customHeight="1">
      <c r="A240" s="125">
        <v>234</v>
      </c>
      <c r="B240" s="209" t="s">
        <v>199</v>
      </c>
      <c r="C240" s="216" t="s">
        <v>86</v>
      </c>
      <c r="D240" s="211" t="s">
        <v>476</v>
      </c>
      <c r="E240" s="163" t="s">
        <v>68</v>
      </c>
      <c r="F240" s="162" t="s">
        <v>477</v>
      </c>
      <c r="G240" s="162" t="s">
        <v>90</v>
      </c>
      <c r="H240" s="163" t="s">
        <v>94</v>
      </c>
      <c r="I240" s="125" t="s">
        <v>95</v>
      </c>
      <c r="J240" s="212">
        <v>45363</v>
      </c>
      <c r="K240" s="127">
        <v>1</v>
      </c>
      <c r="L240" s="128">
        <v>0</v>
      </c>
      <c r="M240" s="121" t="s">
        <v>96</v>
      </c>
      <c r="N240" s="164">
        <v>1</v>
      </c>
    </row>
    <row r="241" spans="1:14" ht="21.95" customHeight="1">
      <c r="A241" s="121">
        <v>235</v>
      </c>
      <c r="B241" s="209" t="s">
        <v>229</v>
      </c>
      <c r="C241" s="216" t="s">
        <v>86</v>
      </c>
      <c r="D241" s="211" t="s">
        <v>476</v>
      </c>
      <c r="E241" s="163" t="s">
        <v>68</v>
      </c>
      <c r="F241" s="162" t="s">
        <v>477</v>
      </c>
      <c r="G241" s="162" t="s">
        <v>90</v>
      </c>
      <c r="H241" s="163" t="s">
        <v>94</v>
      </c>
      <c r="I241" s="125" t="s">
        <v>95</v>
      </c>
      <c r="J241" s="212">
        <v>45363</v>
      </c>
      <c r="K241" s="127">
        <v>1</v>
      </c>
      <c r="L241" s="128">
        <v>0</v>
      </c>
      <c r="M241" s="121" t="s">
        <v>96</v>
      </c>
      <c r="N241" s="164">
        <v>1</v>
      </c>
    </row>
    <row r="242" spans="1:14" ht="21.95" customHeight="1">
      <c r="A242" s="121">
        <v>236</v>
      </c>
      <c r="B242" s="209" t="s">
        <v>183</v>
      </c>
      <c r="C242" s="216" t="s">
        <v>86</v>
      </c>
      <c r="D242" s="211" t="s">
        <v>476</v>
      </c>
      <c r="E242" s="163" t="s">
        <v>68</v>
      </c>
      <c r="F242" s="162" t="s">
        <v>477</v>
      </c>
      <c r="G242" s="162" t="s">
        <v>90</v>
      </c>
      <c r="H242" s="163" t="s">
        <v>94</v>
      </c>
      <c r="I242" s="125" t="s">
        <v>95</v>
      </c>
      <c r="J242" s="212">
        <v>45363</v>
      </c>
      <c r="K242" s="127">
        <v>1</v>
      </c>
      <c r="L242" s="128">
        <v>0</v>
      </c>
      <c r="M242" s="121" t="s">
        <v>96</v>
      </c>
      <c r="N242" s="164">
        <v>1</v>
      </c>
    </row>
    <row r="243" spans="1:14" ht="21.95" customHeight="1">
      <c r="A243" s="125">
        <v>237</v>
      </c>
      <c r="B243" s="209" t="s">
        <v>201</v>
      </c>
      <c r="C243" s="216" t="s">
        <v>86</v>
      </c>
      <c r="D243" s="211" t="s">
        <v>476</v>
      </c>
      <c r="E243" s="163" t="s">
        <v>68</v>
      </c>
      <c r="F243" s="162" t="s">
        <v>477</v>
      </c>
      <c r="G243" s="162" t="s">
        <v>90</v>
      </c>
      <c r="H243" s="163" t="s">
        <v>94</v>
      </c>
      <c r="I243" s="125" t="s">
        <v>95</v>
      </c>
      <c r="J243" s="212">
        <v>45363</v>
      </c>
      <c r="K243" s="127">
        <v>1</v>
      </c>
      <c r="L243" s="128">
        <v>0</v>
      </c>
      <c r="M243" s="121" t="s">
        <v>96</v>
      </c>
      <c r="N243" s="164">
        <v>1</v>
      </c>
    </row>
    <row r="244" spans="1:14" ht="21.95" customHeight="1">
      <c r="A244" s="121">
        <v>238</v>
      </c>
      <c r="B244" s="217" t="s">
        <v>193</v>
      </c>
      <c r="C244" s="216" t="s">
        <v>86</v>
      </c>
      <c r="D244" s="211" t="s">
        <v>476</v>
      </c>
      <c r="E244" s="163" t="s">
        <v>68</v>
      </c>
      <c r="F244" s="162" t="s">
        <v>477</v>
      </c>
      <c r="G244" s="162" t="s">
        <v>90</v>
      </c>
      <c r="H244" s="163" t="s">
        <v>94</v>
      </c>
      <c r="I244" s="125" t="s">
        <v>95</v>
      </c>
      <c r="J244" s="212">
        <v>45363</v>
      </c>
      <c r="K244" s="127">
        <v>1</v>
      </c>
      <c r="L244" s="128">
        <v>0</v>
      </c>
      <c r="M244" s="121" t="s">
        <v>96</v>
      </c>
      <c r="N244" s="164">
        <v>1</v>
      </c>
    </row>
    <row r="245" spans="1:14" ht="21.95" customHeight="1">
      <c r="A245" s="121">
        <v>239</v>
      </c>
      <c r="B245" s="209" t="s">
        <v>190</v>
      </c>
      <c r="C245" s="216" t="s">
        <v>86</v>
      </c>
      <c r="D245" s="211" t="s">
        <v>476</v>
      </c>
      <c r="E245" s="163" t="s">
        <v>68</v>
      </c>
      <c r="F245" s="162" t="s">
        <v>477</v>
      </c>
      <c r="G245" s="162" t="s">
        <v>90</v>
      </c>
      <c r="H245" s="163" t="s">
        <v>94</v>
      </c>
      <c r="I245" s="125" t="s">
        <v>95</v>
      </c>
      <c r="J245" s="212">
        <v>45363</v>
      </c>
      <c r="K245" s="127">
        <v>1</v>
      </c>
      <c r="L245" s="128">
        <v>0</v>
      </c>
      <c r="M245" s="121" t="s">
        <v>96</v>
      </c>
      <c r="N245" s="164">
        <v>1</v>
      </c>
    </row>
    <row r="246" spans="1:14" ht="21.95" customHeight="1">
      <c r="A246" s="125">
        <v>240</v>
      </c>
      <c r="B246" s="209" t="s">
        <v>202</v>
      </c>
      <c r="C246" s="216" t="s">
        <v>86</v>
      </c>
      <c r="D246" s="211" t="s">
        <v>476</v>
      </c>
      <c r="E246" s="163" t="s">
        <v>68</v>
      </c>
      <c r="F246" s="162" t="s">
        <v>477</v>
      </c>
      <c r="G246" s="162" t="s">
        <v>90</v>
      </c>
      <c r="H246" s="163" t="s">
        <v>94</v>
      </c>
      <c r="I246" s="125" t="s">
        <v>95</v>
      </c>
      <c r="J246" s="212">
        <v>45363</v>
      </c>
      <c r="K246" s="127">
        <v>1</v>
      </c>
      <c r="L246" s="128">
        <v>0</v>
      </c>
      <c r="M246" s="121" t="s">
        <v>96</v>
      </c>
      <c r="N246" s="164">
        <v>1</v>
      </c>
    </row>
    <row r="247" spans="1:14" ht="21.95" customHeight="1">
      <c r="A247" s="121">
        <v>241</v>
      </c>
      <c r="B247" s="209" t="s">
        <v>206</v>
      </c>
      <c r="C247" s="216" t="s">
        <v>86</v>
      </c>
      <c r="D247" s="211" t="s">
        <v>476</v>
      </c>
      <c r="E247" s="163" t="s">
        <v>68</v>
      </c>
      <c r="F247" s="162" t="s">
        <v>477</v>
      </c>
      <c r="G247" s="162" t="s">
        <v>90</v>
      </c>
      <c r="H247" s="163" t="s">
        <v>94</v>
      </c>
      <c r="I247" s="125" t="s">
        <v>95</v>
      </c>
      <c r="J247" s="212">
        <v>45363</v>
      </c>
      <c r="K247" s="127">
        <v>1</v>
      </c>
      <c r="L247" s="128">
        <v>0</v>
      </c>
      <c r="M247" s="121" t="s">
        <v>96</v>
      </c>
      <c r="N247" s="164">
        <v>1</v>
      </c>
    </row>
    <row r="248" spans="1:14" ht="21.95" customHeight="1">
      <c r="A248" s="121">
        <v>242</v>
      </c>
      <c r="B248" s="209" t="s">
        <v>228</v>
      </c>
      <c r="C248" s="216" t="s">
        <v>86</v>
      </c>
      <c r="D248" s="211" t="s">
        <v>476</v>
      </c>
      <c r="E248" s="163" t="s">
        <v>68</v>
      </c>
      <c r="F248" s="162" t="s">
        <v>477</v>
      </c>
      <c r="G248" s="162" t="s">
        <v>90</v>
      </c>
      <c r="H248" s="163" t="s">
        <v>94</v>
      </c>
      <c r="I248" s="125" t="s">
        <v>95</v>
      </c>
      <c r="J248" s="212">
        <v>45363</v>
      </c>
      <c r="K248" s="127">
        <v>1</v>
      </c>
      <c r="L248" s="128">
        <v>0</v>
      </c>
      <c r="M248" s="121" t="s">
        <v>96</v>
      </c>
      <c r="N248" s="164">
        <v>1</v>
      </c>
    </row>
    <row r="249" spans="1:14" ht="21.95" customHeight="1">
      <c r="A249" s="125">
        <v>243</v>
      </c>
      <c r="B249" s="209" t="s">
        <v>178</v>
      </c>
      <c r="C249" s="216" t="s">
        <v>86</v>
      </c>
      <c r="D249" s="211" t="s">
        <v>476</v>
      </c>
      <c r="E249" s="163" t="s">
        <v>68</v>
      </c>
      <c r="F249" s="162" t="s">
        <v>477</v>
      </c>
      <c r="G249" s="162" t="s">
        <v>90</v>
      </c>
      <c r="H249" s="163" t="s">
        <v>94</v>
      </c>
      <c r="I249" s="125" t="s">
        <v>95</v>
      </c>
      <c r="J249" s="212">
        <v>45363</v>
      </c>
      <c r="K249" s="127">
        <v>1</v>
      </c>
      <c r="L249" s="128">
        <v>0</v>
      </c>
      <c r="M249" s="121" t="s">
        <v>96</v>
      </c>
      <c r="N249" s="164">
        <v>1</v>
      </c>
    </row>
    <row r="250" spans="1:14" ht="21.95" customHeight="1">
      <c r="A250" s="121">
        <v>244</v>
      </c>
      <c r="B250" s="209" t="s">
        <v>187</v>
      </c>
      <c r="C250" s="216" t="s">
        <v>86</v>
      </c>
      <c r="D250" s="211" t="s">
        <v>476</v>
      </c>
      <c r="E250" s="163" t="s">
        <v>68</v>
      </c>
      <c r="F250" s="162" t="s">
        <v>477</v>
      </c>
      <c r="G250" s="162" t="s">
        <v>90</v>
      </c>
      <c r="H250" s="163" t="s">
        <v>94</v>
      </c>
      <c r="I250" s="125" t="s">
        <v>95</v>
      </c>
      <c r="J250" s="212">
        <v>45363</v>
      </c>
      <c r="K250" s="127">
        <v>1</v>
      </c>
      <c r="L250" s="128">
        <v>0</v>
      </c>
      <c r="M250" s="121" t="s">
        <v>96</v>
      </c>
      <c r="N250" s="164">
        <v>1</v>
      </c>
    </row>
    <row r="251" spans="1:14" ht="21.95" customHeight="1">
      <c r="A251" s="121">
        <v>245</v>
      </c>
      <c r="B251" s="209" t="s">
        <v>174</v>
      </c>
      <c r="C251" s="216" t="s">
        <v>86</v>
      </c>
      <c r="D251" s="211" t="s">
        <v>476</v>
      </c>
      <c r="E251" s="163" t="s">
        <v>68</v>
      </c>
      <c r="F251" s="162" t="s">
        <v>477</v>
      </c>
      <c r="G251" s="162" t="s">
        <v>90</v>
      </c>
      <c r="H251" s="163" t="s">
        <v>94</v>
      </c>
      <c r="I251" s="125" t="s">
        <v>95</v>
      </c>
      <c r="J251" s="212">
        <v>45363</v>
      </c>
      <c r="K251" s="127">
        <v>1</v>
      </c>
      <c r="L251" s="128">
        <v>0</v>
      </c>
      <c r="M251" s="121" t="s">
        <v>96</v>
      </c>
      <c r="N251" s="164">
        <v>1</v>
      </c>
    </row>
    <row r="252" spans="1:14" ht="21.95" customHeight="1">
      <c r="A252" s="125">
        <v>246</v>
      </c>
      <c r="B252" s="209" t="s">
        <v>196</v>
      </c>
      <c r="C252" s="216" t="s">
        <v>86</v>
      </c>
      <c r="D252" s="211" t="s">
        <v>476</v>
      </c>
      <c r="E252" s="163" t="s">
        <v>68</v>
      </c>
      <c r="F252" s="162" t="s">
        <v>477</v>
      </c>
      <c r="G252" s="162" t="s">
        <v>90</v>
      </c>
      <c r="H252" s="163" t="s">
        <v>94</v>
      </c>
      <c r="I252" s="125" t="s">
        <v>95</v>
      </c>
      <c r="J252" s="212">
        <v>45363</v>
      </c>
      <c r="K252" s="127">
        <v>1</v>
      </c>
      <c r="L252" s="128">
        <v>0</v>
      </c>
      <c r="M252" s="121" t="s">
        <v>96</v>
      </c>
      <c r="N252" s="164">
        <v>1</v>
      </c>
    </row>
    <row r="253" spans="1:14" ht="21.95" customHeight="1">
      <c r="A253" s="121">
        <v>247</v>
      </c>
      <c r="B253" s="209" t="s">
        <v>205</v>
      </c>
      <c r="C253" s="216" t="s">
        <v>86</v>
      </c>
      <c r="D253" s="211" t="s">
        <v>476</v>
      </c>
      <c r="E253" s="163" t="s">
        <v>68</v>
      </c>
      <c r="F253" s="162" t="s">
        <v>477</v>
      </c>
      <c r="G253" s="162" t="s">
        <v>90</v>
      </c>
      <c r="H253" s="163" t="s">
        <v>94</v>
      </c>
      <c r="I253" s="125" t="s">
        <v>95</v>
      </c>
      <c r="J253" s="212">
        <v>45363</v>
      </c>
      <c r="K253" s="127">
        <v>1</v>
      </c>
      <c r="L253" s="128">
        <v>0</v>
      </c>
      <c r="M253" s="121" t="s">
        <v>96</v>
      </c>
      <c r="N253" s="164">
        <v>1</v>
      </c>
    </row>
    <row r="254" spans="1:14" ht="21.95" customHeight="1">
      <c r="A254" s="121">
        <v>248</v>
      </c>
      <c r="B254" s="209" t="s">
        <v>186</v>
      </c>
      <c r="C254" s="216" t="s">
        <v>86</v>
      </c>
      <c r="D254" s="211" t="s">
        <v>476</v>
      </c>
      <c r="E254" s="163" t="s">
        <v>68</v>
      </c>
      <c r="F254" s="162" t="s">
        <v>477</v>
      </c>
      <c r="G254" s="162" t="s">
        <v>90</v>
      </c>
      <c r="H254" s="163" t="s">
        <v>94</v>
      </c>
      <c r="I254" s="125" t="s">
        <v>95</v>
      </c>
      <c r="J254" s="212">
        <v>45363</v>
      </c>
      <c r="K254" s="127">
        <v>1</v>
      </c>
      <c r="L254" s="128">
        <v>0</v>
      </c>
      <c r="M254" s="121" t="s">
        <v>96</v>
      </c>
      <c r="N254" s="164">
        <v>1</v>
      </c>
    </row>
    <row r="255" spans="1:14" ht="21.95" customHeight="1">
      <c r="A255" s="125">
        <v>249</v>
      </c>
      <c r="B255" s="209" t="s">
        <v>173</v>
      </c>
      <c r="C255" s="216" t="s">
        <v>86</v>
      </c>
      <c r="D255" s="211" t="s">
        <v>476</v>
      </c>
      <c r="E255" s="163" t="s">
        <v>68</v>
      </c>
      <c r="F255" s="162" t="s">
        <v>477</v>
      </c>
      <c r="G255" s="162" t="s">
        <v>90</v>
      </c>
      <c r="H255" s="163" t="s">
        <v>94</v>
      </c>
      <c r="I255" s="125" t="s">
        <v>95</v>
      </c>
      <c r="J255" s="212">
        <v>45363</v>
      </c>
      <c r="K255" s="127">
        <v>1</v>
      </c>
      <c r="L255" s="128">
        <v>0</v>
      </c>
      <c r="M255" s="121" t="s">
        <v>96</v>
      </c>
      <c r="N255" s="164">
        <v>1</v>
      </c>
    </row>
    <row r="256" spans="1:14" ht="21.95" customHeight="1">
      <c r="A256" s="121">
        <v>250</v>
      </c>
      <c r="B256" s="209" t="s">
        <v>191</v>
      </c>
      <c r="C256" s="216" t="s">
        <v>86</v>
      </c>
      <c r="D256" s="211" t="s">
        <v>476</v>
      </c>
      <c r="E256" s="163" t="s">
        <v>68</v>
      </c>
      <c r="F256" s="162" t="s">
        <v>477</v>
      </c>
      <c r="G256" s="162" t="s">
        <v>90</v>
      </c>
      <c r="H256" s="163" t="s">
        <v>94</v>
      </c>
      <c r="I256" s="125" t="s">
        <v>95</v>
      </c>
      <c r="J256" s="212">
        <v>45363</v>
      </c>
      <c r="K256" s="127">
        <v>1</v>
      </c>
      <c r="L256" s="128">
        <v>0</v>
      </c>
      <c r="M256" s="121" t="s">
        <v>96</v>
      </c>
      <c r="N256" s="164">
        <v>1</v>
      </c>
    </row>
    <row r="257" spans="1:14" ht="21.95" customHeight="1">
      <c r="A257" s="121">
        <v>251</v>
      </c>
      <c r="B257" s="209" t="s">
        <v>195</v>
      </c>
      <c r="C257" s="216" t="s">
        <v>86</v>
      </c>
      <c r="D257" s="211" t="s">
        <v>476</v>
      </c>
      <c r="E257" s="163" t="s">
        <v>68</v>
      </c>
      <c r="F257" s="162" t="s">
        <v>477</v>
      </c>
      <c r="G257" s="162" t="s">
        <v>90</v>
      </c>
      <c r="H257" s="163" t="s">
        <v>94</v>
      </c>
      <c r="I257" s="125" t="s">
        <v>95</v>
      </c>
      <c r="J257" s="212">
        <v>45363</v>
      </c>
      <c r="K257" s="127">
        <v>1</v>
      </c>
      <c r="L257" s="128">
        <v>0</v>
      </c>
      <c r="M257" s="121" t="s">
        <v>96</v>
      </c>
      <c r="N257" s="164">
        <v>1</v>
      </c>
    </row>
    <row r="258" spans="1:14" ht="21.95" customHeight="1">
      <c r="A258" s="125">
        <v>252</v>
      </c>
      <c r="B258" s="209" t="s">
        <v>192</v>
      </c>
      <c r="C258" s="216" t="s">
        <v>86</v>
      </c>
      <c r="D258" s="211" t="s">
        <v>476</v>
      </c>
      <c r="E258" s="163" t="s">
        <v>68</v>
      </c>
      <c r="F258" s="162" t="s">
        <v>477</v>
      </c>
      <c r="G258" s="162" t="s">
        <v>90</v>
      </c>
      <c r="H258" s="163" t="s">
        <v>94</v>
      </c>
      <c r="I258" s="125" t="s">
        <v>95</v>
      </c>
      <c r="J258" s="212">
        <v>45363</v>
      </c>
      <c r="K258" s="127">
        <v>1</v>
      </c>
      <c r="L258" s="128">
        <v>0</v>
      </c>
      <c r="M258" s="121" t="s">
        <v>96</v>
      </c>
      <c r="N258" s="164">
        <v>1</v>
      </c>
    </row>
    <row r="259" spans="1:14" ht="21.95" customHeight="1">
      <c r="A259" s="121">
        <v>253</v>
      </c>
      <c r="B259" s="209" t="s">
        <v>194</v>
      </c>
      <c r="C259" s="216" t="s">
        <v>86</v>
      </c>
      <c r="D259" s="211" t="s">
        <v>476</v>
      </c>
      <c r="E259" s="163" t="s">
        <v>68</v>
      </c>
      <c r="F259" s="162" t="s">
        <v>477</v>
      </c>
      <c r="G259" s="162" t="s">
        <v>90</v>
      </c>
      <c r="H259" s="163" t="s">
        <v>94</v>
      </c>
      <c r="I259" s="125" t="s">
        <v>95</v>
      </c>
      <c r="J259" s="212">
        <v>45363</v>
      </c>
      <c r="K259" s="127">
        <v>1</v>
      </c>
      <c r="L259" s="128">
        <v>0</v>
      </c>
      <c r="M259" s="121" t="s">
        <v>96</v>
      </c>
      <c r="N259" s="164">
        <v>1</v>
      </c>
    </row>
    <row r="260" spans="1:14" ht="21.95" customHeight="1">
      <c r="A260" s="121">
        <v>254</v>
      </c>
      <c r="B260" s="209" t="s">
        <v>181</v>
      </c>
      <c r="C260" s="216" t="s">
        <v>86</v>
      </c>
      <c r="D260" s="211" t="s">
        <v>476</v>
      </c>
      <c r="E260" s="163" t="s">
        <v>68</v>
      </c>
      <c r="F260" s="162" t="s">
        <v>477</v>
      </c>
      <c r="G260" s="162" t="s">
        <v>90</v>
      </c>
      <c r="H260" s="163" t="s">
        <v>94</v>
      </c>
      <c r="I260" s="125" t="s">
        <v>95</v>
      </c>
      <c r="J260" s="212">
        <v>45363</v>
      </c>
      <c r="K260" s="127">
        <v>1</v>
      </c>
      <c r="L260" s="128">
        <v>0</v>
      </c>
      <c r="M260" s="121" t="s">
        <v>96</v>
      </c>
      <c r="N260" s="164">
        <v>1</v>
      </c>
    </row>
    <row r="261" spans="1:14" ht="21.95" customHeight="1">
      <c r="A261" s="125">
        <v>255</v>
      </c>
      <c r="B261" s="209" t="s">
        <v>189</v>
      </c>
      <c r="C261" s="216" t="s">
        <v>86</v>
      </c>
      <c r="D261" s="211" t="s">
        <v>476</v>
      </c>
      <c r="E261" s="163" t="s">
        <v>68</v>
      </c>
      <c r="F261" s="162" t="s">
        <v>477</v>
      </c>
      <c r="G261" s="162" t="s">
        <v>90</v>
      </c>
      <c r="H261" s="163" t="s">
        <v>94</v>
      </c>
      <c r="I261" s="125" t="s">
        <v>95</v>
      </c>
      <c r="J261" s="212">
        <v>45363</v>
      </c>
      <c r="K261" s="127">
        <v>1</v>
      </c>
      <c r="L261" s="128">
        <v>0</v>
      </c>
      <c r="M261" s="121" t="s">
        <v>96</v>
      </c>
      <c r="N261" s="164">
        <v>1</v>
      </c>
    </row>
    <row r="262" spans="1:14" ht="21.95" customHeight="1">
      <c r="A262" s="121">
        <v>256</v>
      </c>
      <c r="B262" s="209" t="s">
        <v>188</v>
      </c>
      <c r="C262" s="216" t="s">
        <v>86</v>
      </c>
      <c r="D262" s="211" t="s">
        <v>476</v>
      </c>
      <c r="E262" s="163" t="s">
        <v>68</v>
      </c>
      <c r="F262" s="162" t="s">
        <v>477</v>
      </c>
      <c r="G262" s="162" t="s">
        <v>90</v>
      </c>
      <c r="H262" s="163" t="s">
        <v>94</v>
      </c>
      <c r="I262" s="125" t="s">
        <v>95</v>
      </c>
      <c r="J262" s="212">
        <v>45363</v>
      </c>
      <c r="K262" s="127">
        <v>1</v>
      </c>
      <c r="L262" s="128">
        <v>0</v>
      </c>
      <c r="M262" s="121" t="s">
        <v>96</v>
      </c>
      <c r="N262" s="164">
        <v>1</v>
      </c>
    </row>
    <row r="263" spans="1:14" ht="21.95" customHeight="1">
      <c r="A263" s="121">
        <v>257</v>
      </c>
      <c r="B263" s="209" t="s">
        <v>200</v>
      </c>
      <c r="C263" s="216" t="s">
        <v>86</v>
      </c>
      <c r="D263" s="211" t="s">
        <v>476</v>
      </c>
      <c r="E263" s="163" t="s">
        <v>68</v>
      </c>
      <c r="F263" s="162" t="s">
        <v>477</v>
      </c>
      <c r="G263" s="162" t="s">
        <v>90</v>
      </c>
      <c r="H263" s="163" t="s">
        <v>94</v>
      </c>
      <c r="I263" s="125" t="s">
        <v>95</v>
      </c>
      <c r="J263" s="212">
        <v>45363</v>
      </c>
      <c r="K263" s="127">
        <v>1</v>
      </c>
      <c r="L263" s="128">
        <v>0</v>
      </c>
      <c r="M263" s="121" t="s">
        <v>96</v>
      </c>
      <c r="N263" s="164">
        <v>1</v>
      </c>
    </row>
    <row r="264" spans="1:14" ht="21.95" customHeight="1">
      <c r="A264" s="125">
        <v>258</v>
      </c>
      <c r="B264" s="209" t="s">
        <v>204</v>
      </c>
      <c r="C264" s="216" t="s">
        <v>86</v>
      </c>
      <c r="D264" s="211" t="s">
        <v>476</v>
      </c>
      <c r="E264" s="163" t="s">
        <v>68</v>
      </c>
      <c r="F264" s="162" t="s">
        <v>477</v>
      </c>
      <c r="G264" s="162" t="s">
        <v>90</v>
      </c>
      <c r="H264" s="163" t="s">
        <v>94</v>
      </c>
      <c r="I264" s="125" t="s">
        <v>95</v>
      </c>
      <c r="J264" s="212">
        <v>45363</v>
      </c>
      <c r="K264" s="127">
        <v>1</v>
      </c>
      <c r="L264" s="128">
        <v>0</v>
      </c>
      <c r="M264" s="121" t="s">
        <v>96</v>
      </c>
      <c r="N264" s="164">
        <v>1</v>
      </c>
    </row>
    <row r="265" spans="1:14" ht="21.95" customHeight="1">
      <c r="A265" s="121">
        <v>259</v>
      </c>
      <c r="B265" s="209" t="s">
        <v>177</v>
      </c>
      <c r="C265" s="216" t="s">
        <v>86</v>
      </c>
      <c r="D265" s="211" t="s">
        <v>476</v>
      </c>
      <c r="E265" s="163" t="s">
        <v>68</v>
      </c>
      <c r="F265" s="162" t="s">
        <v>477</v>
      </c>
      <c r="G265" s="162" t="s">
        <v>90</v>
      </c>
      <c r="H265" s="163" t="s">
        <v>94</v>
      </c>
      <c r="I265" s="125" t="s">
        <v>95</v>
      </c>
      <c r="J265" s="212">
        <v>45363</v>
      </c>
      <c r="K265" s="127">
        <v>1</v>
      </c>
      <c r="L265" s="128">
        <v>0</v>
      </c>
      <c r="M265" s="121" t="s">
        <v>96</v>
      </c>
      <c r="N265" s="164">
        <v>1</v>
      </c>
    </row>
    <row r="266" spans="1:14" ht="21.95" customHeight="1">
      <c r="A266" s="121">
        <v>260</v>
      </c>
      <c r="B266" s="209" t="s">
        <v>184</v>
      </c>
      <c r="C266" s="216" t="s">
        <v>86</v>
      </c>
      <c r="D266" s="211" t="s">
        <v>476</v>
      </c>
      <c r="E266" s="163" t="s">
        <v>68</v>
      </c>
      <c r="F266" s="162" t="s">
        <v>477</v>
      </c>
      <c r="G266" s="162" t="s">
        <v>90</v>
      </c>
      <c r="H266" s="163" t="s">
        <v>94</v>
      </c>
      <c r="I266" s="125" t="s">
        <v>95</v>
      </c>
      <c r="J266" s="212">
        <v>45363</v>
      </c>
      <c r="K266" s="127">
        <v>1</v>
      </c>
      <c r="L266" s="128">
        <v>0</v>
      </c>
      <c r="M266" s="121" t="s">
        <v>96</v>
      </c>
      <c r="N266" s="164">
        <v>1</v>
      </c>
    </row>
    <row r="267" spans="1:14" ht="21.95" customHeight="1">
      <c r="A267" s="125">
        <v>261</v>
      </c>
      <c r="B267" s="209" t="s">
        <v>343</v>
      </c>
      <c r="C267" s="216" t="s">
        <v>86</v>
      </c>
      <c r="D267" s="211" t="s">
        <v>476</v>
      </c>
      <c r="E267" s="163" t="s">
        <v>68</v>
      </c>
      <c r="F267" s="162" t="s">
        <v>477</v>
      </c>
      <c r="G267" s="162" t="s">
        <v>90</v>
      </c>
      <c r="H267" s="163" t="s">
        <v>94</v>
      </c>
      <c r="I267" s="125" t="s">
        <v>95</v>
      </c>
      <c r="J267" s="212">
        <v>45363</v>
      </c>
      <c r="K267" s="127">
        <v>1</v>
      </c>
      <c r="L267" s="128">
        <v>0</v>
      </c>
      <c r="M267" s="121" t="s">
        <v>96</v>
      </c>
      <c r="N267" s="164">
        <v>1</v>
      </c>
    </row>
    <row r="268" spans="1:14" ht="21.95" customHeight="1">
      <c r="A268" s="121">
        <v>262</v>
      </c>
      <c r="B268" s="218" t="s">
        <v>207</v>
      </c>
      <c r="C268" s="219" t="s">
        <v>83</v>
      </c>
      <c r="D268" s="211" t="s">
        <v>476</v>
      </c>
      <c r="E268" s="163" t="s">
        <v>68</v>
      </c>
      <c r="F268" s="162" t="s">
        <v>477</v>
      </c>
      <c r="G268" s="162" t="s">
        <v>90</v>
      </c>
      <c r="H268" s="163" t="s">
        <v>94</v>
      </c>
      <c r="I268" s="125" t="s">
        <v>95</v>
      </c>
      <c r="J268" s="212">
        <v>45363</v>
      </c>
      <c r="K268" s="127">
        <v>1</v>
      </c>
      <c r="L268" s="128">
        <v>0</v>
      </c>
      <c r="M268" s="121" t="s">
        <v>96</v>
      </c>
      <c r="N268" s="164">
        <v>1</v>
      </c>
    </row>
    <row r="269" spans="1:14" ht="21.95" customHeight="1">
      <c r="A269" s="121">
        <v>263</v>
      </c>
      <c r="B269" s="218" t="s">
        <v>208</v>
      </c>
      <c r="C269" s="219" t="s">
        <v>83</v>
      </c>
      <c r="D269" s="211" t="s">
        <v>476</v>
      </c>
      <c r="E269" s="163" t="s">
        <v>68</v>
      </c>
      <c r="F269" s="162" t="s">
        <v>477</v>
      </c>
      <c r="G269" s="162" t="s">
        <v>90</v>
      </c>
      <c r="H269" s="163" t="s">
        <v>94</v>
      </c>
      <c r="I269" s="125" t="s">
        <v>95</v>
      </c>
      <c r="J269" s="212">
        <v>45363</v>
      </c>
      <c r="K269" s="127">
        <v>1</v>
      </c>
      <c r="L269" s="128">
        <v>0</v>
      </c>
      <c r="M269" s="121" t="s">
        <v>96</v>
      </c>
      <c r="N269" s="164">
        <v>1</v>
      </c>
    </row>
    <row r="270" spans="1:14" ht="21.95" customHeight="1">
      <c r="A270" s="125">
        <v>264</v>
      </c>
      <c r="B270" s="218" t="s">
        <v>209</v>
      </c>
      <c r="C270" s="219" t="s">
        <v>83</v>
      </c>
      <c r="D270" s="211" t="s">
        <v>476</v>
      </c>
      <c r="E270" s="163" t="s">
        <v>68</v>
      </c>
      <c r="F270" s="162" t="s">
        <v>477</v>
      </c>
      <c r="G270" s="162" t="s">
        <v>90</v>
      </c>
      <c r="H270" s="163" t="s">
        <v>94</v>
      </c>
      <c r="I270" s="125" t="s">
        <v>95</v>
      </c>
      <c r="J270" s="212">
        <v>45363</v>
      </c>
      <c r="K270" s="127">
        <v>1</v>
      </c>
      <c r="L270" s="128">
        <v>0</v>
      </c>
      <c r="M270" s="121" t="s">
        <v>96</v>
      </c>
      <c r="N270" s="164">
        <v>1</v>
      </c>
    </row>
    <row r="271" spans="1:14" ht="21.95" customHeight="1">
      <c r="A271" s="121">
        <v>265</v>
      </c>
      <c r="B271" s="218" t="s">
        <v>346</v>
      </c>
      <c r="C271" s="219" t="s">
        <v>83</v>
      </c>
      <c r="D271" s="211" t="s">
        <v>476</v>
      </c>
      <c r="E271" s="163" t="s">
        <v>68</v>
      </c>
      <c r="F271" s="162" t="s">
        <v>477</v>
      </c>
      <c r="G271" s="162" t="s">
        <v>90</v>
      </c>
      <c r="H271" s="163" t="s">
        <v>94</v>
      </c>
      <c r="I271" s="125" t="s">
        <v>95</v>
      </c>
      <c r="J271" s="212">
        <v>45363</v>
      </c>
      <c r="K271" s="127">
        <v>1</v>
      </c>
      <c r="L271" s="128">
        <v>0</v>
      </c>
      <c r="M271" s="121" t="s">
        <v>96</v>
      </c>
      <c r="N271" s="164">
        <v>1</v>
      </c>
    </row>
    <row r="272" spans="1:14" ht="21.95" customHeight="1">
      <c r="A272" s="121">
        <v>266</v>
      </c>
      <c r="B272" s="218" t="s">
        <v>210</v>
      </c>
      <c r="C272" s="219" t="s">
        <v>83</v>
      </c>
      <c r="D272" s="211" t="s">
        <v>476</v>
      </c>
      <c r="E272" s="163" t="s">
        <v>68</v>
      </c>
      <c r="F272" s="162" t="s">
        <v>477</v>
      </c>
      <c r="G272" s="162" t="s">
        <v>90</v>
      </c>
      <c r="H272" s="163" t="s">
        <v>94</v>
      </c>
      <c r="I272" s="125" t="s">
        <v>95</v>
      </c>
      <c r="J272" s="212">
        <v>45363</v>
      </c>
      <c r="K272" s="127">
        <v>1</v>
      </c>
      <c r="L272" s="128">
        <v>0</v>
      </c>
      <c r="M272" s="121" t="s">
        <v>96</v>
      </c>
      <c r="N272" s="164">
        <v>1</v>
      </c>
    </row>
    <row r="273" spans="1:14" ht="21.95" customHeight="1">
      <c r="A273" s="125">
        <v>267</v>
      </c>
      <c r="B273" s="218" t="s">
        <v>211</v>
      </c>
      <c r="C273" s="219" t="s">
        <v>83</v>
      </c>
      <c r="D273" s="211" t="s">
        <v>476</v>
      </c>
      <c r="E273" s="163" t="s">
        <v>68</v>
      </c>
      <c r="F273" s="162" t="s">
        <v>477</v>
      </c>
      <c r="G273" s="162" t="s">
        <v>90</v>
      </c>
      <c r="H273" s="163" t="s">
        <v>94</v>
      </c>
      <c r="I273" s="125" t="s">
        <v>95</v>
      </c>
      <c r="J273" s="212">
        <v>45363</v>
      </c>
      <c r="K273" s="127">
        <v>1</v>
      </c>
      <c r="L273" s="128">
        <v>0</v>
      </c>
      <c r="M273" s="121" t="s">
        <v>96</v>
      </c>
      <c r="N273" s="164">
        <v>1</v>
      </c>
    </row>
    <row r="274" spans="1:14" ht="21.95" customHeight="1">
      <c r="A274" s="121">
        <v>268</v>
      </c>
      <c r="B274" s="218" t="s">
        <v>212</v>
      </c>
      <c r="C274" s="219" t="s">
        <v>83</v>
      </c>
      <c r="D274" s="211" t="s">
        <v>476</v>
      </c>
      <c r="E274" s="163" t="s">
        <v>68</v>
      </c>
      <c r="F274" s="162" t="s">
        <v>477</v>
      </c>
      <c r="G274" s="162" t="s">
        <v>90</v>
      </c>
      <c r="H274" s="163" t="s">
        <v>94</v>
      </c>
      <c r="I274" s="125" t="s">
        <v>95</v>
      </c>
      <c r="J274" s="212">
        <v>45363</v>
      </c>
      <c r="K274" s="127">
        <v>1</v>
      </c>
      <c r="L274" s="128">
        <v>0</v>
      </c>
      <c r="M274" s="121" t="s">
        <v>96</v>
      </c>
      <c r="N274" s="164">
        <v>1</v>
      </c>
    </row>
    <row r="275" spans="1:14" ht="21.95" customHeight="1">
      <c r="A275" s="121">
        <v>269</v>
      </c>
      <c r="B275" s="218" t="s">
        <v>213</v>
      </c>
      <c r="C275" s="219" t="s">
        <v>83</v>
      </c>
      <c r="D275" s="211" t="s">
        <v>476</v>
      </c>
      <c r="E275" s="163" t="s">
        <v>68</v>
      </c>
      <c r="F275" s="162" t="s">
        <v>477</v>
      </c>
      <c r="G275" s="162" t="s">
        <v>90</v>
      </c>
      <c r="H275" s="163" t="s">
        <v>94</v>
      </c>
      <c r="I275" s="125" t="s">
        <v>95</v>
      </c>
      <c r="J275" s="212">
        <v>45363</v>
      </c>
      <c r="K275" s="127">
        <v>1</v>
      </c>
      <c r="L275" s="128">
        <v>0</v>
      </c>
      <c r="M275" s="121" t="s">
        <v>96</v>
      </c>
      <c r="N275" s="164">
        <v>1</v>
      </c>
    </row>
    <row r="276" spans="1:14" ht="21.95" customHeight="1">
      <c r="A276" s="125">
        <v>270</v>
      </c>
      <c r="B276" s="218" t="s">
        <v>214</v>
      </c>
      <c r="C276" s="219" t="s">
        <v>83</v>
      </c>
      <c r="D276" s="211" t="s">
        <v>476</v>
      </c>
      <c r="E276" s="163" t="s">
        <v>68</v>
      </c>
      <c r="F276" s="162" t="s">
        <v>477</v>
      </c>
      <c r="G276" s="162" t="s">
        <v>90</v>
      </c>
      <c r="H276" s="163" t="s">
        <v>94</v>
      </c>
      <c r="I276" s="125" t="s">
        <v>95</v>
      </c>
      <c r="J276" s="212">
        <v>45363</v>
      </c>
      <c r="K276" s="127">
        <v>1</v>
      </c>
      <c r="L276" s="128">
        <v>0</v>
      </c>
      <c r="M276" s="121" t="s">
        <v>96</v>
      </c>
      <c r="N276" s="164">
        <v>1</v>
      </c>
    </row>
    <row r="277" spans="1:14" ht="21.95" customHeight="1">
      <c r="A277" s="121">
        <v>271</v>
      </c>
      <c r="B277" s="218" t="s">
        <v>215</v>
      </c>
      <c r="C277" s="219" t="s">
        <v>83</v>
      </c>
      <c r="D277" s="211" t="s">
        <v>476</v>
      </c>
      <c r="E277" s="163" t="s">
        <v>68</v>
      </c>
      <c r="F277" s="162" t="s">
        <v>477</v>
      </c>
      <c r="G277" s="162" t="s">
        <v>90</v>
      </c>
      <c r="H277" s="163" t="s">
        <v>94</v>
      </c>
      <c r="I277" s="125" t="s">
        <v>95</v>
      </c>
      <c r="J277" s="212">
        <v>45363</v>
      </c>
      <c r="K277" s="127">
        <v>1</v>
      </c>
      <c r="L277" s="128">
        <v>0</v>
      </c>
      <c r="M277" s="121" t="s">
        <v>96</v>
      </c>
      <c r="N277" s="164">
        <v>1</v>
      </c>
    </row>
    <row r="278" spans="1:14" ht="21.95" customHeight="1">
      <c r="A278" s="121">
        <v>272</v>
      </c>
      <c r="B278" s="218" t="s">
        <v>216</v>
      </c>
      <c r="C278" s="219" t="s">
        <v>83</v>
      </c>
      <c r="D278" s="211" t="s">
        <v>476</v>
      </c>
      <c r="E278" s="163" t="s">
        <v>68</v>
      </c>
      <c r="F278" s="162" t="s">
        <v>477</v>
      </c>
      <c r="G278" s="162" t="s">
        <v>90</v>
      </c>
      <c r="H278" s="163" t="s">
        <v>94</v>
      </c>
      <c r="I278" s="125" t="s">
        <v>95</v>
      </c>
      <c r="J278" s="212">
        <v>45363</v>
      </c>
      <c r="K278" s="127">
        <v>1</v>
      </c>
      <c r="L278" s="128">
        <v>0</v>
      </c>
      <c r="M278" s="121" t="s">
        <v>96</v>
      </c>
      <c r="N278" s="164">
        <v>1</v>
      </c>
    </row>
    <row r="279" spans="1:14" ht="21.95" customHeight="1">
      <c r="A279" s="125">
        <v>273</v>
      </c>
      <c r="B279" s="218" t="s">
        <v>217</v>
      </c>
      <c r="C279" s="219" t="s">
        <v>83</v>
      </c>
      <c r="D279" s="211" t="s">
        <v>476</v>
      </c>
      <c r="E279" s="163" t="s">
        <v>68</v>
      </c>
      <c r="F279" s="162" t="s">
        <v>477</v>
      </c>
      <c r="G279" s="162" t="s">
        <v>90</v>
      </c>
      <c r="H279" s="163" t="s">
        <v>94</v>
      </c>
      <c r="I279" s="125" t="s">
        <v>95</v>
      </c>
      <c r="J279" s="212">
        <v>45363</v>
      </c>
      <c r="K279" s="127">
        <v>1</v>
      </c>
      <c r="L279" s="128">
        <v>0</v>
      </c>
      <c r="M279" s="121" t="s">
        <v>96</v>
      </c>
      <c r="N279" s="164">
        <v>1</v>
      </c>
    </row>
    <row r="280" spans="1:14" ht="21.95" customHeight="1">
      <c r="A280" s="121">
        <v>274</v>
      </c>
      <c r="B280" s="218" t="s">
        <v>218</v>
      </c>
      <c r="C280" s="219" t="s">
        <v>83</v>
      </c>
      <c r="D280" s="211" t="s">
        <v>476</v>
      </c>
      <c r="E280" s="163" t="s">
        <v>68</v>
      </c>
      <c r="F280" s="162" t="s">
        <v>477</v>
      </c>
      <c r="G280" s="162" t="s">
        <v>90</v>
      </c>
      <c r="H280" s="163" t="s">
        <v>94</v>
      </c>
      <c r="I280" s="125" t="s">
        <v>95</v>
      </c>
      <c r="J280" s="212">
        <v>45363</v>
      </c>
      <c r="K280" s="127">
        <v>1</v>
      </c>
      <c r="L280" s="128">
        <v>0</v>
      </c>
      <c r="M280" s="121" t="s">
        <v>96</v>
      </c>
      <c r="N280" s="164">
        <v>1</v>
      </c>
    </row>
    <row r="281" spans="1:14" ht="21.95" customHeight="1">
      <c r="A281" s="121">
        <v>275</v>
      </c>
      <c r="B281" s="218" t="s">
        <v>219</v>
      </c>
      <c r="C281" s="219" t="s">
        <v>83</v>
      </c>
      <c r="D281" s="211" t="s">
        <v>476</v>
      </c>
      <c r="E281" s="163" t="s">
        <v>68</v>
      </c>
      <c r="F281" s="162" t="s">
        <v>477</v>
      </c>
      <c r="G281" s="162" t="s">
        <v>90</v>
      </c>
      <c r="H281" s="163" t="s">
        <v>94</v>
      </c>
      <c r="I281" s="125" t="s">
        <v>95</v>
      </c>
      <c r="J281" s="212">
        <v>45363</v>
      </c>
      <c r="K281" s="127">
        <v>1</v>
      </c>
      <c r="L281" s="128">
        <v>0</v>
      </c>
      <c r="M281" s="121" t="s">
        <v>96</v>
      </c>
      <c r="N281" s="164">
        <v>1</v>
      </c>
    </row>
    <row r="282" spans="1:14" ht="21.95" customHeight="1">
      <c r="A282" s="125">
        <v>276</v>
      </c>
      <c r="B282" s="218" t="s">
        <v>347</v>
      </c>
      <c r="C282" s="219" t="s">
        <v>83</v>
      </c>
      <c r="D282" s="211" t="s">
        <v>476</v>
      </c>
      <c r="E282" s="163" t="s">
        <v>68</v>
      </c>
      <c r="F282" s="162" t="s">
        <v>477</v>
      </c>
      <c r="G282" s="162" t="s">
        <v>90</v>
      </c>
      <c r="H282" s="163" t="s">
        <v>94</v>
      </c>
      <c r="I282" s="125" t="s">
        <v>95</v>
      </c>
      <c r="J282" s="212">
        <v>45363</v>
      </c>
      <c r="K282" s="127">
        <v>1</v>
      </c>
      <c r="L282" s="128">
        <v>0</v>
      </c>
      <c r="M282" s="121" t="s">
        <v>96</v>
      </c>
      <c r="N282" s="164">
        <v>1</v>
      </c>
    </row>
    <row r="283" spans="1:14" ht="21.95" customHeight="1">
      <c r="A283" s="121">
        <v>277</v>
      </c>
      <c r="B283" s="218" t="s">
        <v>220</v>
      </c>
      <c r="C283" s="219" t="s">
        <v>83</v>
      </c>
      <c r="D283" s="211" t="s">
        <v>476</v>
      </c>
      <c r="E283" s="163" t="s">
        <v>68</v>
      </c>
      <c r="F283" s="162" t="s">
        <v>477</v>
      </c>
      <c r="G283" s="162" t="s">
        <v>90</v>
      </c>
      <c r="H283" s="163" t="s">
        <v>94</v>
      </c>
      <c r="I283" s="125" t="s">
        <v>95</v>
      </c>
      <c r="J283" s="212">
        <v>45363</v>
      </c>
      <c r="K283" s="127">
        <v>1</v>
      </c>
      <c r="L283" s="128">
        <v>0</v>
      </c>
      <c r="M283" s="121" t="s">
        <v>96</v>
      </c>
      <c r="N283" s="164">
        <v>1</v>
      </c>
    </row>
    <row r="284" spans="1:14" ht="21.95" customHeight="1">
      <c r="A284" s="121">
        <v>278</v>
      </c>
      <c r="B284" s="218" t="s">
        <v>221</v>
      </c>
      <c r="C284" s="219" t="s">
        <v>83</v>
      </c>
      <c r="D284" s="211" t="s">
        <v>476</v>
      </c>
      <c r="E284" s="163" t="s">
        <v>68</v>
      </c>
      <c r="F284" s="162" t="s">
        <v>477</v>
      </c>
      <c r="G284" s="162" t="s">
        <v>90</v>
      </c>
      <c r="H284" s="163" t="s">
        <v>94</v>
      </c>
      <c r="I284" s="125" t="s">
        <v>95</v>
      </c>
      <c r="J284" s="212">
        <v>45363</v>
      </c>
      <c r="K284" s="127">
        <v>1</v>
      </c>
      <c r="L284" s="128">
        <v>0</v>
      </c>
      <c r="M284" s="121" t="s">
        <v>96</v>
      </c>
      <c r="N284" s="164">
        <v>1</v>
      </c>
    </row>
    <row r="285" spans="1:14" ht="21.95" customHeight="1">
      <c r="A285" s="125">
        <v>279</v>
      </c>
      <c r="B285" s="218" t="s">
        <v>222</v>
      </c>
      <c r="C285" s="219" t="s">
        <v>83</v>
      </c>
      <c r="D285" s="211" t="s">
        <v>476</v>
      </c>
      <c r="E285" s="163" t="s">
        <v>68</v>
      </c>
      <c r="F285" s="162" t="s">
        <v>477</v>
      </c>
      <c r="G285" s="162" t="s">
        <v>90</v>
      </c>
      <c r="H285" s="163" t="s">
        <v>94</v>
      </c>
      <c r="I285" s="125" t="s">
        <v>95</v>
      </c>
      <c r="J285" s="212">
        <v>45363</v>
      </c>
      <c r="K285" s="127">
        <v>1</v>
      </c>
      <c r="L285" s="128">
        <v>0</v>
      </c>
      <c r="M285" s="121" t="s">
        <v>96</v>
      </c>
      <c r="N285" s="164">
        <v>1</v>
      </c>
    </row>
    <row r="286" spans="1:14" ht="21.95" customHeight="1">
      <c r="A286" s="121">
        <v>280</v>
      </c>
      <c r="B286" s="218" t="s">
        <v>223</v>
      </c>
      <c r="C286" s="219" t="s">
        <v>83</v>
      </c>
      <c r="D286" s="211" t="s">
        <v>476</v>
      </c>
      <c r="E286" s="163" t="s">
        <v>68</v>
      </c>
      <c r="F286" s="162" t="s">
        <v>477</v>
      </c>
      <c r="G286" s="162" t="s">
        <v>90</v>
      </c>
      <c r="H286" s="163" t="s">
        <v>94</v>
      </c>
      <c r="I286" s="125" t="s">
        <v>95</v>
      </c>
      <c r="J286" s="212">
        <v>45363</v>
      </c>
      <c r="K286" s="127">
        <v>1</v>
      </c>
      <c r="L286" s="128">
        <v>0</v>
      </c>
      <c r="M286" s="121" t="s">
        <v>96</v>
      </c>
      <c r="N286" s="164">
        <v>1</v>
      </c>
    </row>
    <row r="287" spans="1:14" ht="21.95" customHeight="1">
      <c r="A287" s="121">
        <v>281</v>
      </c>
      <c r="B287" s="218" t="s">
        <v>224</v>
      </c>
      <c r="C287" s="219" t="s">
        <v>83</v>
      </c>
      <c r="D287" s="211" t="s">
        <v>476</v>
      </c>
      <c r="E287" s="163" t="s">
        <v>68</v>
      </c>
      <c r="F287" s="162" t="s">
        <v>477</v>
      </c>
      <c r="G287" s="162" t="s">
        <v>90</v>
      </c>
      <c r="H287" s="163" t="s">
        <v>94</v>
      </c>
      <c r="I287" s="125" t="s">
        <v>95</v>
      </c>
      <c r="J287" s="212">
        <v>45363</v>
      </c>
      <c r="K287" s="127">
        <v>1</v>
      </c>
      <c r="L287" s="128">
        <v>0</v>
      </c>
      <c r="M287" s="121" t="s">
        <v>96</v>
      </c>
      <c r="N287" s="164">
        <v>1</v>
      </c>
    </row>
    <row r="288" spans="1:14" ht="21.95" customHeight="1">
      <c r="A288" s="125">
        <v>282</v>
      </c>
      <c r="B288" s="218" t="s">
        <v>225</v>
      </c>
      <c r="C288" s="219" t="s">
        <v>83</v>
      </c>
      <c r="D288" s="211" t="s">
        <v>476</v>
      </c>
      <c r="E288" s="163" t="s">
        <v>68</v>
      </c>
      <c r="F288" s="162" t="s">
        <v>477</v>
      </c>
      <c r="G288" s="162" t="s">
        <v>90</v>
      </c>
      <c r="H288" s="163" t="s">
        <v>94</v>
      </c>
      <c r="I288" s="125" t="s">
        <v>95</v>
      </c>
      <c r="J288" s="212">
        <v>45363</v>
      </c>
      <c r="K288" s="127">
        <v>1</v>
      </c>
      <c r="L288" s="128">
        <v>0</v>
      </c>
      <c r="M288" s="121" t="s">
        <v>96</v>
      </c>
      <c r="N288" s="164">
        <v>1</v>
      </c>
    </row>
    <row r="289" spans="1:14" ht="21.95" customHeight="1">
      <c r="A289" s="121">
        <v>283</v>
      </c>
      <c r="B289" s="218" t="s">
        <v>226</v>
      </c>
      <c r="C289" s="219" t="s">
        <v>83</v>
      </c>
      <c r="D289" s="211" t="s">
        <v>476</v>
      </c>
      <c r="E289" s="163" t="s">
        <v>68</v>
      </c>
      <c r="F289" s="162" t="s">
        <v>477</v>
      </c>
      <c r="G289" s="162" t="s">
        <v>90</v>
      </c>
      <c r="H289" s="163" t="s">
        <v>94</v>
      </c>
      <c r="I289" s="125" t="s">
        <v>95</v>
      </c>
      <c r="J289" s="212">
        <v>45363</v>
      </c>
      <c r="K289" s="127">
        <v>1</v>
      </c>
      <c r="L289" s="128">
        <v>0</v>
      </c>
      <c r="M289" s="121" t="s">
        <v>96</v>
      </c>
      <c r="N289" s="164">
        <v>1</v>
      </c>
    </row>
    <row r="290" spans="1:14" ht="21.95" customHeight="1">
      <c r="A290" s="121">
        <v>284</v>
      </c>
      <c r="B290" s="218" t="s">
        <v>227</v>
      </c>
      <c r="C290" s="219" t="s">
        <v>83</v>
      </c>
      <c r="D290" s="211" t="s">
        <v>476</v>
      </c>
      <c r="E290" s="163" t="s">
        <v>68</v>
      </c>
      <c r="F290" s="162" t="s">
        <v>477</v>
      </c>
      <c r="G290" s="162" t="s">
        <v>90</v>
      </c>
      <c r="H290" s="163" t="s">
        <v>94</v>
      </c>
      <c r="I290" s="125" t="s">
        <v>95</v>
      </c>
      <c r="J290" s="212">
        <v>45363</v>
      </c>
      <c r="K290" s="127">
        <v>1</v>
      </c>
      <c r="L290" s="128">
        <v>0</v>
      </c>
      <c r="M290" s="121" t="s">
        <v>96</v>
      </c>
      <c r="N290" s="164">
        <v>1</v>
      </c>
    </row>
    <row r="291" spans="1:14" ht="21.95" customHeight="1">
      <c r="A291" s="125">
        <v>285</v>
      </c>
      <c r="B291" s="218" t="s">
        <v>333</v>
      </c>
      <c r="C291" s="219" t="s">
        <v>83</v>
      </c>
      <c r="D291" s="211" t="s">
        <v>476</v>
      </c>
      <c r="E291" s="163" t="s">
        <v>68</v>
      </c>
      <c r="F291" s="162" t="s">
        <v>477</v>
      </c>
      <c r="G291" s="162" t="s">
        <v>90</v>
      </c>
      <c r="H291" s="163" t="s">
        <v>94</v>
      </c>
      <c r="I291" s="125" t="s">
        <v>95</v>
      </c>
      <c r="J291" s="212">
        <v>45363</v>
      </c>
      <c r="K291" s="127">
        <v>1</v>
      </c>
      <c r="L291" s="128">
        <v>0</v>
      </c>
      <c r="M291" s="121" t="s">
        <v>96</v>
      </c>
      <c r="N291" s="164">
        <v>1</v>
      </c>
    </row>
    <row r="292" spans="1:14" ht="21.95" customHeight="1">
      <c r="A292" s="121">
        <v>286</v>
      </c>
      <c r="B292" s="218" t="s">
        <v>258</v>
      </c>
      <c r="C292" s="219" t="s">
        <v>83</v>
      </c>
      <c r="D292" s="211" t="s">
        <v>476</v>
      </c>
      <c r="E292" s="163" t="s">
        <v>68</v>
      </c>
      <c r="F292" s="162" t="s">
        <v>477</v>
      </c>
      <c r="G292" s="162" t="s">
        <v>90</v>
      </c>
      <c r="H292" s="163" t="s">
        <v>94</v>
      </c>
      <c r="I292" s="125" t="s">
        <v>95</v>
      </c>
      <c r="J292" s="212">
        <v>45363</v>
      </c>
      <c r="K292" s="127">
        <v>1</v>
      </c>
      <c r="L292" s="128">
        <v>0</v>
      </c>
      <c r="M292" s="121" t="s">
        <v>96</v>
      </c>
      <c r="N292" s="164">
        <v>1</v>
      </c>
    </row>
    <row r="293" spans="1:14" ht="21.95" customHeight="1">
      <c r="A293" s="121">
        <v>287</v>
      </c>
      <c r="B293" s="218" t="s">
        <v>262</v>
      </c>
      <c r="C293" s="219" t="s">
        <v>83</v>
      </c>
      <c r="D293" s="211" t="s">
        <v>476</v>
      </c>
      <c r="E293" s="163" t="s">
        <v>68</v>
      </c>
      <c r="F293" s="162" t="s">
        <v>477</v>
      </c>
      <c r="G293" s="162" t="s">
        <v>90</v>
      </c>
      <c r="H293" s="163" t="s">
        <v>94</v>
      </c>
      <c r="I293" s="125" t="s">
        <v>95</v>
      </c>
      <c r="J293" s="212">
        <v>45363</v>
      </c>
      <c r="K293" s="127">
        <v>1</v>
      </c>
      <c r="L293" s="128">
        <v>0</v>
      </c>
      <c r="M293" s="121" t="s">
        <v>96</v>
      </c>
      <c r="N293" s="164">
        <v>1</v>
      </c>
    </row>
    <row r="294" spans="1:14" ht="21.95" customHeight="1">
      <c r="A294" s="125">
        <v>288</v>
      </c>
      <c r="B294" s="218" t="s">
        <v>267</v>
      </c>
      <c r="C294" s="219" t="s">
        <v>83</v>
      </c>
      <c r="D294" s="211" t="s">
        <v>476</v>
      </c>
      <c r="E294" s="163" t="s">
        <v>68</v>
      </c>
      <c r="F294" s="162" t="s">
        <v>477</v>
      </c>
      <c r="G294" s="162" t="s">
        <v>90</v>
      </c>
      <c r="H294" s="163" t="s">
        <v>94</v>
      </c>
      <c r="I294" s="125" t="s">
        <v>95</v>
      </c>
      <c r="J294" s="212">
        <v>45363</v>
      </c>
      <c r="K294" s="127">
        <v>1</v>
      </c>
      <c r="L294" s="128">
        <v>0</v>
      </c>
      <c r="M294" s="121" t="s">
        <v>96</v>
      </c>
      <c r="N294" s="164">
        <v>1</v>
      </c>
    </row>
    <row r="295" spans="1:14" ht="21.95" customHeight="1">
      <c r="A295" s="121">
        <v>289</v>
      </c>
      <c r="B295" s="218" t="s">
        <v>268</v>
      </c>
      <c r="C295" s="219" t="s">
        <v>83</v>
      </c>
      <c r="D295" s="211" t="s">
        <v>476</v>
      </c>
      <c r="E295" s="163" t="s">
        <v>68</v>
      </c>
      <c r="F295" s="162" t="s">
        <v>477</v>
      </c>
      <c r="G295" s="162" t="s">
        <v>90</v>
      </c>
      <c r="H295" s="163" t="s">
        <v>94</v>
      </c>
      <c r="I295" s="125" t="s">
        <v>95</v>
      </c>
      <c r="J295" s="212">
        <v>45363</v>
      </c>
      <c r="K295" s="127">
        <v>1</v>
      </c>
      <c r="L295" s="128">
        <v>0</v>
      </c>
      <c r="M295" s="121" t="s">
        <v>96</v>
      </c>
      <c r="N295" s="164">
        <v>1</v>
      </c>
    </row>
    <row r="296" spans="1:14" ht="21.95" customHeight="1">
      <c r="A296" s="121">
        <v>290</v>
      </c>
      <c r="B296" s="218" t="s">
        <v>270</v>
      </c>
      <c r="C296" s="219" t="s">
        <v>83</v>
      </c>
      <c r="D296" s="211" t="s">
        <v>476</v>
      </c>
      <c r="E296" s="163" t="s">
        <v>68</v>
      </c>
      <c r="F296" s="162" t="s">
        <v>477</v>
      </c>
      <c r="G296" s="162" t="s">
        <v>90</v>
      </c>
      <c r="H296" s="163" t="s">
        <v>94</v>
      </c>
      <c r="I296" s="125" t="s">
        <v>95</v>
      </c>
      <c r="J296" s="212">
        <v>45363</v>
      </c>
      <c r="K296" s="127">
        <v>1</v>
      </c>
      <c r="L296" s="128">
        <v>0</v>
      </c>
      <c r="M296" s="121" t="s">
        <v>96</v>
      </c>
      <c r="N296" s="164">
        <v>1</v>
      </c>
    </row>
    <row r="297" spans="1:14" ht="21.95" customHeight="1">
      <c r="A297" s="125">
        <v>291</v>
      </c>
      <c r="B297" s="218" t="s">
        <v>271</v>
      </c>
      <c r="C297" s="219" t="s">
        <v>83</v>
      </c>
      <c r="D297" s="211" t="s">
        <v>476</v>
      </c>
      <c r="E297" s="163" t="s">
        <v>68</v>
      </c>
      <c r="F297" s="162" t="s">
        <v>477</v>
      </c>
      <c r="G297" s="162" t="s">
        <v>90</v>
      </c>
      <c r="H297" s="163" t="s">
        <v>94</v>
      </c>
      <c r="I297" s="125" t="s">
        <v>95</v>
      </c>
      <c r="J297" s="212">
        <v>45363</v>
      </c>
      <c r="K297" s="127">
        <v>1</v>
      </c>
      <c r="L297" s="128">
        <v>0</v>
      </c>
      <c r="M297" s="121" t="s">
        <v>96</v>
      </c>
      <c r="N297" s="164">
        <v>1</v>
      </c>
    </row>
    <row r="298" spans="1:14" ht="21.95" customHeight="1">
      <c r="A298" s="121">
        <v>292</v>
      </c>
      <c r="B298" s="218" t="s">
        <v>273</v>
      </c>
      <c r="C298" s="219" t="s">
        <v>83</v>
      </c>
      <c r="D298" s="211" t="s">
        <v>476</v>
      </c>
      <c r="E298" s="163" t="s">
        <v>68</v>
      </c>
      <c r="F298" s="162" t="s">
        <v>477</v>
      </c>
      <c r="G298" s="162" t="s">
        <v>90</v>
      </c>
      <c r="H298" s="163" t="s">
        <v>94</v>
      </c>
      <c r="I298" s="125" t="s">
        <v>95</v>
      </c>
      <c r="J298" s="212">
        <v>45363</v>
      </c>
      <c r="K298" s="127">
        <v>1</v>
      </c>
      <c r="L298" s="128">
        <v>0</v>
      </c>
      <c r="M298" s="121" t="s">
        <v>96</v>
      </c>
      <c r="N298" s="164">
        <v>1</v>
      </c>
    </row>
    <row r="299" spans="1:14" ht="21.95" customHeight="1">
      <c r="A299" s="121">
        <v>293</v>
      </c>
      <c r="B299" s="218" t="s">
        <v>276</v>
      </c>
      <c r="C299" s="219" t="s">
        <v>83</v>
      </c>
      <c r="D299" s="211" t="s">
        <v>476</v>
      </c>
      <c r="E299" s="163" t="s">
        <v>68</v>
      </c>
      <c r="F299" s="162" t="s">
        <v>477</v>
      </c>
      <c r="G299" s="162" t="s">
        <v>90</v>
      </c>
      <c r="H299" s="163" t="s">
        <v>94</v>
      </c>
      <c r="I299" s="125" t="s">
        <v>95</v>
      </c>
      <c r="J299" s="212">
        <v>45363</v>
      </c>
      <c r="K299" s="127">
        <v>1</v>
      </c>
      <c r="L299" s="128">
        <v>0</v>
      </c>
      <c r="M299" s="121" t="s">
        <v>96</v>
      </c>
      <c r="N299" s="164">
        <v>1</v>
      </c>
    </row>
    <row r="300" spans="1:14" ht="21.95" customHeight="1">
      <c r="A300" s="125">
        <v>294</v>
      </c>
      <c r="B300" s="218" t="s">
        <v>279</v>
      </c>
      <c r="C300" s="219" t="s">
        <v>83</v>
      </c>
      <c r="D300" s="211" t="s">
        <v>476</v>
      </c>
      <c r="E300" s="163" t="s">
        <v>68</v>
      </c>
      <c r="F300" s="162" t="s">
        <v>477</v>
      </c>
      <c r="G300" s="162" t="s">
        <v>90</v>
      </c>
      <c r="H300" s="163" t="s">
        <v>94</v>
      </c>
      <c r="I300" s="125" t="s">
        <v>95</v>
      </c>
      <c r="J300" s="212">
        <v>45363</v>
      </c>
      <c r="K300" s="127">
        <v>1</v>
      </c>
      <c r="L300" s="128">
        <v>0</v>
      </c>
      <c r="M300" s="121" t="s">
        <v>96</v>
      </c>
      <c r="N300" s="164">
        <v>1</v>
      </c>
    </row>
    <row r="301" spans="1:14" ht="21.95" customHeight="1">
      <c r="A301" s="121">
        <v>295</v>
      </c>
      <c r="B301" s="218" t="s">
        <v>280</v>
      </c>
      <c r="C301" s="219" t="s">
        <v>83</v>
      </c>
      <c r="D301" s="211" t="s">
        <v>476</v>
      </c>
      <c r="E301" s="163" t="s">
        <v>68</v>
      </c>
      <c r="F301" s="162" t="s">
        <v>477</v>
      </c>
      <c r="G301" s="162" t="s">
        <v>90</v>
      </c>
      <c r="H301" s="163" t="s">
        <v>94</v>
      </c>
      <c r="I301" s="125" t="s">
        <v>95</v>
      </c>
      <c r="J301" s="212">
        <v>45363</v>
      </c>
      <c r="K301" s="127">
        <v>1</v>
      </c>
      <c r="L301" s="128">
        <v>0</v>
      </c>
      <c r="M301" s="121" t="s">
        <v>96</v>
      </c>
      <c r="N301" s="164">
        <v>1</v>
      </c>
    </row>
    <row r="302" spans="1:14" ht="21.95" customHeight="1">
      <c r="A302" s="121">
        <v>296</v>
      </c>
      <c r="B302" s="218" t="s">
        <v>284</v>
      </c>
      <c r="C302" s="219" t="s">
        <v>83</v>
      </c>
      <c r="D302" s="211" t="s">
        <v>476</v>
      </c>
      <c r="E302" s="163" t="s">
        <v>68</v>
      </c>
      <c r="F302" s="162" t="s">
        <v>477</v>
      </c>
      <c r="G302" s="162" t="s">
        <v>90</v>
      </c>
      <c r="H302" s="163" t="s">
        <v>94</v>
      </c>
      <c r="I302" s="125" t="s">
        <v>95</v>
      </c>
      <c r="J302" s="212">
        <v>45363</v>
      </c>
      <c r="K302" s="127">
        <v>1</v>
      </c>
      <c r="L302" s="128">
        <v>0</v>
      </c>
      <c r="M302" s="121" t="s">
        <v>96</v>
      </c>
      <c r="N302" s="164">
        <v>1</v>
      </c>
    </row>
    <row r="303" spans="1:14" ht="21.95" customHeight="1">
      <c r="A303" s="125">
        <v>297</v>
      </c>
      <c r="B303" s="218" t="s">
        <v>285</v>
      </c>
      <c r="C303" s="219" t="s">
        <v>83</v>
      </c>
      <c r="D303" s="211" t="s">
        <v>476</v>
      </c>
      <c r="E303" s="163" t="s">
        <v>68</v>
      </c>
      <c r="F303" s="162" t="s">
        <v>477</v>
      </c>
      <c r="G303" s="162" t="s">
        <v>90</v>
      </c>
      <c r="H303" s="163" t="s">
        <v>94</v>
      </c>
      <c r="I303" s="125" t="s">
        <v>95</v>
      </c>
      <c r="J303" s="212">
        <v>45363</v>
      </c>
      <c r="K303" s="127">
        <v>1</v>
      </c>
      <c r="L303" s="128">
        <v>0</v>
      </c>
      <c r="M303" s="121" t="s">
        <v>96</v>
      </c>
      <c r="N303" s="164">
        <v>1</v>
      </c>
    </row>
    <row r="304" spans="1:14" ht="21.95" customHeight="1">
      <c r="A304" s="121">
        <v>298</v>
      </c>
      <c r="B304" s="218" t="s">
        <v>287</v>
      </c>
      <c r="C304" s="219" t="s">
        <v>83</v>
      </c>
      <c r="D304" s="211" t="s">
        <v>476</v>
      </c>
      <c r="E304" s="163" t="s">
        <v>68</v>
      </c>
      <c r="F304" s="162" t="s">
        <v>477</v>
      </c>
      <c r="G304" s="162" t="s">
        <v>90</v>
      </c>
      <c r="H304" s="163" t="s">
        <v>94</v>
      </c>
      <c r="I304" s="125" t="s">
        <v>95</v>
      </c>
      <c r="J304" s="212">
        <v>45363</v>
      </c>
      <c r="K304" s="127">
        <v>1</v>
      </c>
      <c r="L304" s="128">
        <v>0</v>
      </c>
      <c r="M304" s="121" t="s">
        <v>96</v>
      </c>
      <c r="N304" s="164">
        <v>1</v>
      </c>
    </row>
    <row r="305" spans="1:14" ht="21.95" customHeight="1">
      <c r="A305" s="121">
        <v>299</v>
      </c>
      <c r="B305" s="218" t="s">
        <v>289</v>
      </c>
      <c r="C305" s="219" t="s">
        <v>83</v>
      </c>
      <c r="D305" s="211" t="s">
        <v>476</v>
      </c>
      <c r="E305" s="163" t="s">
        <v>68</v>
      </c>
      <c r="F305" s="162" t="s">
        <v>477</v>
      </c>
      <c r="G305" s="162" t="s">
        <v>90</v>
      </c>
      <c r="H305" s="163" t="s">
        <v>94</v>
      </c>
      <c r="I305" s="125" t="s">
        <v>95</v>
      </c>
      <c r="J305" s="212">
        <v>45363</v>
      </c>
      <c r="K305" s="127">
        <v>1</v>
      </c>
      <c r="L305" s="128">
        <v>0</v>
      </c>
      <c r="M305" s="121" t="s">
        <v>96</v>
      </c>
      <c r="N305" s="164">
        <v>1</v>
      </c>
    </row>
    <row r="306" spans="1:14" ht="21.95" customHeight="1">
      <c r="A306" s="125">
        <v>300</v>
      </c>
      <c r="B306" s="218" t="s">
        <v>290</v>
      </c>
      <c r="C306" s="219" t="s">
        <v>83</v>
      </c>
      <c r="D306" s="211" t="s">
        <v>476</v>
      </c>
      <c r="E306" s="163" t="s">
        <v>68</v>
      </c>
      <c r="F306" s="162" t="s">
        <v>477</v>
      </c>
      <c r="G306" s="162" t="s">
        <v>90</v>
      </c>
      <c r="H306" s="163" t="s">
        <v>94</v>
      </c>
      <c r="I306" s="125" t="s">
        <v>95</v>
      </c>
      <c r="J306" s="212">
        <v>45363</v>
      </c>
      <c r="K306" s="127">
        <v>1</v>
      </c>
      <c r="L306" s="128">
        <v>0</v>
      </c>
      <c r="M306" s="121" t="s">
        <v>96</v>
      </c>
      <c r="N306" s="164">
        <v>1</v>
      </c>
    </row>
    <row r="307" spans="1:14" ht="21.95" customHeight="1">
      <c r="A307" s="121">
        <v>301</v>
      </c>
      <c r="B307" s="218" t="s">
        <v>293</v>
      </c>
      <c r="C307" s="219" t="s">
        <v>83</v>
      </c>
      <c r="D307" s="211" t="s">
        <v>476</v>
      </c>
      <c r="E307" s="163" t="s">
        <v>68</v>
      </c>
      <c r="F307" s="162" t="s">
        <v>477</v>
      </c>
      <c r="G307" s="162" t="s">
        <v>90</v>
      </c>
      <c r="H307" s="163" t="s">
        <v>94</v>
      </c>
      <c r="I307" s="125" t="s">
        <v>95</v>
      </c>
      <c r="J307" s="212">
        <v>45363</v>
      </c>
      <c r="K307" s="127">
        <v>1</v>
      </c>
      <c r="L307" s="128">
        <v>0</v>
      </c>
      <c r="M307" s="121" t="s">
        <v>96</v>
      </c>
      <c r="N307" s="164">
        <v>1</v>
      </c>
    </row>
    <row r="308" spans="1:14" ht="21.95" customHeight="1">
      <c r="A308" s="121">
        <v>302</v>
      </c>
      <c r="B308" s="218" t="s">
        <v>299</v>
      </c>
      <c r="C308" s="219" t="s">
        <v>83</v>
      </c>
      <c r="D308" s="211" t="s">
        <v>476</v>
      </c>
      <c r="E308" s="163" t="s">
        <v>68</v>
      </c>
      <c r="F308" s="162" t="s">
        <v>477</v>
      </c>
      <c r="G308" s="162" t="s">
        <v>90</v>
      </c>
      <c r="H308" s="163" t="s">
        <v>94</v>
      </c>
      <c r="I308" s="125" t="s">
        <v>95</v>
      </c>
      <c r="J308" s="212">
        <v>45363</v>
      </c>
      <c r="K308" s="127">
        <v>1</v>
      </c>
      <c r="L308" s="128">
        <v>0</v>
      </c>
      <c r="M308" s="121" t="s">
        <v>96</v>
      </c>
      <c r="N308" s="164">
        <v>1</v>
      </c>
    </row>
    <row r="309" spans="1:14" ht="21.95" customHeight="1">
      <c r="A309" s="125">
        <v>303</v>
      </c>
      <c r="B309" s="218" t="s">
        <v>300</v>
      </c>
      <c r="C309" s="219" t="s">
        <v>83</v>
      </c>
      <c r="D309" s="211" t="s">
        <v>476</v>
      </c>
      <c r="E309" s="163" t="s">
        <v>68</v>
      </c>
      <c r="F309" s="162" t="s">
        <v>477</v>
      </c>
      <c r="G309" s="162" t="s">
        <v>90</v>
      </c>
      <c r="H309" s="163" t="s">
        <v>94</v>
      </c>
      <c r="I309" s="125" t="s">
        <v>95</v>
      </c>
      <c r="J309" s="212">
        <v>45363</v>
      </c>
      <c r="K309" s="127">
        <v>1</v>
      </c>
      <c r="L309" s="128">
        <v>0</v>
      </c>
      <c r="M309" s="121" t="s">
        <v>96</v>
      </c>
      <c r="N309" s="164">
        <v>1</v>
      </c>
    </row>
    <row r="310" spans="1:14" ht="21.95" customHeight="1">
      <c r="A310" s="121">
        <v>304</v>
      </c>
      <c r="B310" s="218" t="s">
        <v>302</v>
      </c>
      <c r="C310" s="219" t="s">
        <v>83</v>
      </c>
      <c r="D310" s="211" t="s">
        <v>476</v>
      </c>
      <c r="E310" s="163" t="s">
        <v>68</v>
      </c>
      <c r="F310" s="162" t="s">
        <v>477</v>
      </c>
      <c r="G310" s="162" t="s">
        <v>90</v>
      </c>
      <c r="H310" s="163" t="s">
        <v>94</v>
      </c>
      <c r="I310" s="125" t="s">
        <v>95</v>
      </c>
      <c r="J310" s="212">
        <v>45363</v>
      </c>
      <c r="K310" s="127">
        <v>1</v>
      </c>
      <c r="L310" s="128">
        <v>0</v>
      </c>
      <c r="M310" s="121" t="s">
        <v>96</v>
      </c>
      <c r="N310" s="164">
        <v>1</v>
      </c>
    </row>
    <row r="311" spans="1:14" ht="21.95" customHeight="1">
      <c r="A311" s="121">
        <v>305</v>
      </c>
      <c r="B311" s="218" t="s">
        <v>304</v>
      </c>
      <c r="C311" s="219" t="s">
        <v>83</v>
      </c>
      <c r="D311" s="211" t="s">
        <v>476</v>
      </c>
      <c r="E311" s="163" t="s">
        <v>68</v>
      </c>
      <c r="F311" s="162" t="s">
        <v>477</v>
      </c>
      <c r="G311" s="162" t="s">
        <v>90</v>
      </c>
      <c r="H311" s="163" t="s">
        <v>94</v>
      </c>
      <c r="I311" s="125" t="s">
        <v>95</v>
      </c>
      <c r="J311" s="212">
        <v>45363</v>
      </c>
      <c r="K311" s="127">
        <v>1</v>
      </c>
      <c r="L311" s="128">
        <v>0</v>
      </c>
      <c r="M311" s="121" t="s">
        <v>96</v>
      </c>
      <c r="N311" s="164">
        <v>1</v>
      </c>
    </row>
    <row r="312" spans="1:14" ht="21.95" customHeight="1">
      <c r="A312" s="125">
        <v>306</v>
      </c>
      <c r="B312" s="218" t="s">
        <v>305</v>
      </c>
      <c r="C312" s="219" t="s">
        <v>83</v>
      </c>
      <c r="D312" s="211" t="s">
        <v>476</v>
      </c>
      <c r="E312" s="163" t="s">
        <v>68</v>
      </c>
      <c r="F312" s="162" t="s">
        <v>477</v>
      </c>
      <c r="G312" s="162" t="s">
        <v>90</v>
      </c>
      <c r="H312" s="163" t="s">
        <v>94</v>
      </c>
      <c r="I312" s="125" t="s">
        <v>95</v>
      </c>
      <c r="J312" s="212">
        <v>45363</v>
      </c>
      <c r="K312" s="127">
        <v>1</v>
      </c>
      <c r="L312" s="128">
        <v>0</v>
      </c>
      <c r="M312" s="121" t="s">
        <v>96</v>
      </c>
      <c r="N312" s="164">
        <v>1</v>
      </c>
    </row>
    <row r="313" spans="1:14" ht="21.95" customHeight="1">
      <c r="A313" s="121">
        <v>307</v>
      </c>
      <c r="B313" s="218" t="s">
        <v>308</v>
      </c>
      <c r="C313" s="219" t="s">
        <v>83</v>
      </c>
      <c r="D313" s="211" t="s">
        <v>476</v>
      </c>
      <c r="E313" s="163" t="s">
        <v>68</v>
      </c>
      <c r="F313" s="162" t="s">
        <v>477</v>
      </c>
      <c r="G313" s="162" t="s">
        <v>90</v>
      </c>
      <c r="H313" s="163" t="s">
        <v>94</v>
      </c>
      <c r="I313" s="125" t="s">
        <v>95</v>
      </c>
      <c r="J313" s="212">
        <v>45363</v>
      </c>
      <c r="K313" s="127">
        <v>1</v>
      </c>
      <c r="L313" s="128">
        <v>0</v>
      </c>
      <c r="M313" s="121" t="s">
        <v>96</v>
      </c>
      <c r="N313" s="164">
        <v>1</v>
      </c>
    </row>
    <row r="314" spans="1:14" ht="21.95" customHeight="1">
      <c r="A314" s="121">
        <v>308</v>
      </c>
      <c r="B314" s="218" t="s">
        <v>309</v>
      </c>
      <c r="C314" s="219" t="s">
        <v>83</v>
      </c>
      <c r="D314" s="211" t="s">
        <v>476</v>
      </c>
      <c r="E314" s="163" t="s">
        <v>68</v>
      </c>
      <c r="F314" s="162" t="s">
        <v>477</v>
      </c>
      <c r="G314" s="162" t="s">
        <v>90</v>
      </c>
      <c r="H314" s="163" t="s">
        <v>94</v>
      </c>
      <c r="I314" s="125" t="s">
        <v>95</v>
      </c>
      <c r="J314" s="212">
        <v>45363</v>
      </c>
      <c r="K314" s="127">
        <v>1</v>
      </c>
      <c r="L314" s="128">
        <v>0</v>
      </c>
      <c r="M314" s="121" t="s">
        <v>96</v>
      </c>
      <c r="N314" s="164">
        <v>1</v>
      </c>
    </row>
    <row r="315" spans="1:14" ht="21.95" customHeight="1">
      <c r="A315" s="125">
        <v>309</v>
      </c>
      <c r="B315" s="218" t="s">
        <v>311</v>
      </c>
      <c r="C315" s="219" t="s">
        <v>83</v>
      </c>
      <c r="D315" s="211" t="s">
        <v>476</v>
      </c>
      <c r="E315" s="163" t="s">
        <v>68</v>
      </c>
      <c r="F315" s="162" t="s">
        <v>477</v>
      </c>
      <c r="G315" s="162" t="s">
        <v>90</v>
      </c>
      <c r="H315" s="163" t="s">
        <v>94</v>
      </c>
      <c r="I315" s="125" t="s">
        <v>95</v>
      </c>
      <c r="J315" s="212">
        <v>45363</v>
      </c>
      <c r="K315" s="127">
        <v>1</v>
      </c>
      <c r="L315" s="128">
        <v>0</v>
      </c>
      <c r="M315" s="121" t="s">
        <v>96</v>
      </c>
      <c r="N315" s="164">
        <v>1</v>
      </c>
    </row>
    <row r="316" spans="1:14" ht="21.95" customHeight="1">
      <c r="A316" s="121">
        <v>310</v>
      </c>
      <c r="B316" s="218" t="s">
        <v>316</v>
      </c>
      <c r="C316" s="219" t="s">
        <v>83</v>
      </c>
      <c r="D316" s="211" t="s">
        <v>476</v>
      </c>
      <c r="E316" s="163" t="s">
        <v>68</v>
      </c>
      <c r="F316" s="162" t="s">
        <v>477</v>
      </c>
      <c r="G316" s="162" t="s">
        <v>90</v>
      </c>
      <c r="H316" s="163" t="s">
        <v>94</v>
      </c>
      <c r="I316" s="125" t="s">
        <v>95</v>
      </c>
      <c r="J316" s="212">
        <v>45363</v>
      </c>
      <c r="K316" s="127">
        <v>1</v>
      </c>
      <c r="L316" s="128">
        <v>0</v>
      </c>
      <c r="M316" s="121" t="s">
        <v>96</v>
      </c>
      <c r="N316" s="164">
        <v>1</v>
      </c>
    </row>
    <row r="317" spans="1:14" ht="21.95" customHeight="1">
      <c r="A317" s="121">
        <v>311</v>
      </c>
      <c r="B317" s="218" t="s">
        <v>317</v>
      </c>
      <c r="C317" s="219" t="s">
        <v>83</v>
      </c>
      <c r="D317" s="211" t="s">
        <v>476</v>
      </c>
      <c r="E317" s="163" t="s">
        <v>68</v>
      </c>
      <c r="F317" s="162" t="s">
        <v>477</v>
      </c>
      <c r="G317" s="162" t="s">
        <v>90</v>
      </c>
      <c r="H317" s="163" t="s">
        <v>94</v>
      </c>
      <c r="I317" s="125" t="s">
        <v>95</v>
      </c>
      <c r="J317" s="212">
        <v>45363</v>
      </c>
      <c r="K317" s="127">
        <v>1</v>
      </c>
      <c r="L317" s="128">
        <v>0</v>
      </c>
      <c r="M317" s="121" t="s">
        <v>96</v>
      </c>
      <c r="N317" s="164">
        <v>1</v>
      </c>
    </row>
    <row r="318" spans="1:14" ht="21.95" customHeight="1">
      <c r="A318" s="125">
        <v>312</v>
      </c>
      <c r="B318" s="218" t="s">
        <v>321</v>
      </c>
      <c r="C318" s="219" t="s">
        <v>83</v>
      </c>
      <c r="D318" s="211" t="s">
        <v>476</v>
      </c>
      <c r="E318" s="163" t="s">
        <v>68</v>
      </c>
      <c r="F318" s="162" t="s">
        <v>477</v>
      </c>
      <c r="G318" s="162" t="s">
        <v>90</v>
      </c>
      <c r="H318" s="163" t="s">
        <v>94</v>
      </c>
      <c r="I318" s="125" t="s">
        <v>95</v>
      </c>
      <c r="J318" s="212">
        <v>45363</v>
      </c>
      <c r="K318" s="127">
        <v>1</v>
      </c>
      <c r="L318" s="128">
        <v>0</v>
      </c>
      <c r="M318" s="121" t="s">
        <v>96</v>
      </c>
      <c r="N318" s="164">
        <v>1</v>
      </c>
    </row>
    <row r="319" spans="1:14" ht="21.95" customHeight="1">
      <c r="A319" s="121">
        <v>313</v>
      </c>
      <c r="B319" s="218" t="s">
        <v>324</v>
      </c>
      <c r="C319" s="219" t="s">
        <v>83</v>
      </c>
      <c r="D319" s="211" t="s">
        <v>476</v>
      </c>
      <c r="E319" s="163" t="s">
        <v>68</v>
      </c>
      <c r="F319" s="162" t="s">
        <v>477</v>
      </c>
      <c r="G319" s="162" t="s">
        <v>90</v>
      </c>
      <c r="H319" s="163" t="s">
        <v>423</v>
      </c>
      <c r="I319" s="125" t="s">
        <v>478</v>
      </c>
      <c r="J319" s="212">
        <v>45540</v>
      </c>
      <c r="K319" s="127">
        <v>3</v>
      </c>
      <c r="L319" s="128">
        <v>0</v>
      </c>
      <c r="M319" s="121" t="s">
        <v>479</v>
      </c>
      <c r="N319" s="164">
        <v>1</v>
      </c>
    </row>
    <row r="320" spans="1:14" ht="21.95" customHeight="1">
      <c r="A320" s="121">
        <v>314</v>
      </c>
      <c r="B320" s="218" t="s">
        <v>327</v>
      </c>
      <c r="C320" s="219" t="s">
        <v>83</v>
      </c>
      <c r="D320" s="211" t="s">
        <v>476</v>
      </c>
      <c r="E320" s="163" t="s">
        <v>68</v>
      </c>
      <c r="F320" s="162" t="s">
        <v>477</v>
      </c>
      <c r="G320" s="162" t="s">
        <v>90</v>
      </c>
      <c r="H320" s="163" t="s">
        <v>94</v>
      </c>
      <c r="I320" s="125" t="s">
        <v>95</v>
      </c>
      <c r="J320" s="212">
        <v>45363</v>
      </c>
      <c r="K320" s="127">
        <v>1</v>
      </c>
      <c r="L320" s="128">
        <v>0</v>
      </c>
      <c r="M320" s="121" t="s">
        <v>96</v>
      </c>
      <c r="N320" s="164">
        <v>1</v>
      </c>
    </row>
    <row r="321" spans="1:14" ht="21.95" customHeight="1">
      <c r="A321" s="125">
        <v>315</v>
      </c>
      <c r="B321" s="218" t="s">
        <v>265</v>
      </c>
      <c r="C321" s="219" t="s">
        <v>83</v>
      </c>
      <c r="D321" s="211" t="s">
        <v>476</v>
      </c>
      <c r="E321" s="163" t="s">
        <v>68</v>
      </c>
      <c r="F321" s="162" t="s">
        <v>477</v>
      </c>
      <c r="G321" s="162" t="s">
        <v>90</v>
      </c>
      <c r="H321" s="163" t="s">
        <v>94</v>
      </c>
      <c r="I321" s="125" t="s">
        <v>95</v>
      </c>
      <c r="J321" s="212">
        <v>45363</v>
      </c>
      <c r="K321" s="127">
        <v>1</v>
      </c>
      <c r="L321" s="128">
        <v>0</v>
      </c>
      <c r="M321" s="121" t="s">
        <v>96</v>
      </c>
      <c r="N321" s="164">
        <v>1</v>
      </c>
    </row>
    <row r="322" spans="1:14" ht="21.95" customHeight="1">
      <c r="A322" s="121">
        <v>316</v>
      </c>
      <c r="B322" s="218" t="s">
        <v>307</v>
      </c>
      <c r="C322" s="219" t="s">
        <v>83</v>
      </c>
      <c r="D322" s="211" t="s">
        <v>476</v>
      </c>
      <c r="E322" s="163" t="s">
        <v>68</v>
      </c>
      <c r="F322" s="162" t="s">
        <v>477</v>
      </c>
      <c r="G322" s="162" t="s">
        <v>90</v>
      </c>
      <c r="H322" s="163" t="s">
        <v>94</v>
      </c>
      <c r="I322" s="125" t="s">
        <v>95</v>
      </c>
      <c r="J322" s="212">
        <v>45363</v>
      </c>
      <c r="K322" s="127">
        <v>1</v>
      </c>
      <c r="L322" s="128">
        <v>0</v>
      </c>
      <c r="M322" s="121" t="s">
        <v>96</v>
      </c>
      <c r="N322" s="164">
        <v>1</v>
      </c>
    </row>
    <row r="323" spans="1:14" ht="21.95" customHeight="1">
      <c r="A323" s="121">
        <v>317</v>
      </c>
      <c r="B323" s="218" t="s">
        <v>291</v>
      </c>
      <c r="C323" s="219" t="s">
        <v>83</v>
      </c>
      <c r="D323" s="211" t="s">
        <v>476</v>
      </c>
      <c r="E323" s="163" t="s">
        <v>68</v>
      </c>
      <c r="F323" s="162" t="s">
        <v>477</v>
      </c>
      <c r="G323" s="162" t="s">
        <v>90</v>
      </c>
      <c r="H323" s="163" t="s">
        <v>94</v>
      </c>
      <c r="I323" s="125" t="s">
        <v>95</v>
      </c>
      <c r="J323" s="212">
        <v>45363</v>
      </c>
      <c r="K323" s="127">
        <v>1</v>
      </c>
      <c r="L323" s="128">
        <v>0</v>
      </c>
      <c r="M323" s="121" t="s">
        <v>96</v>
      </c>
      <c r="N323" s="164">
        <v>1</v>
      </c>
    </row>
    <row r="324" spans="1:14" ht="21.95" customHeight="1">
      <c r="A324" s="125">
        <v>318</v>
      </c>
      <c r="B324" s="218" t="s">
        <v>246</v>
      </c>
      <c r="C324" s="219" t="s">
        <v>83</v>
      </c>
      <c r="D324" s="211" t="s">
        <v>476</v>
      </c>
      <c r="E324" s="163" t="s">
        <v>68</v>
      </c>
      <c r="F324" s="162" t="s">
        <v>477</v>
      </c>
      <c r="G324" s="162" t="s">
        <v>90</v>
      </c>
      <c r="H324" s="163" t="s">
        <v>94</v>
      </c>
      <c r="I324" s="125" t="s">
        <v>95</v>
      </c>
      <c r="J324" s="212">
        <v>45363</v>
      </c>
      <c r="K324" s="127">
        <v>1</v>
      </c>
      <c r="L324" s="128">
        <v>0</v>
      </c>
      <c r="M324" s="121" t="s">
        <v>96</v>
      </c>
      <c r="N324" s="164">
        <v>1</v>
      </c>
    </row>
    <row r="325" spans="1:14" ht="21.95" customHeight="1">
      <c r="A325" s="121">
        <v>319</v>
      </c>
      <c r="B325" s="218" t="s">
        <v>259</v>
      </c>
      <c r="C325" s="219" t="s">
        <v>83</v>
      </c>
      <c r="D325" s="211" t="s">
        <v>476</v>
      </c>
      <c r="E325" s="163" t="s">
        <v>68</v>
      </c>
      <c r="F325" s="162" t="s">
        <v>477</v>
      </c>
      <c r="G325" s="162" t="s">
        <v>90</v>
      </c>
      <c r="H325" s="163" t="s">
        <v>94</v>
      </c>
      <c r="I325" s="125" t="s">
        <v>95</v>
      </c>
      <c r="J325" s="212">
        <v>45363</v>
      </c>
      <c r="K325" s="127">
        <v>1</v>
      </c>
      <c r="L325" s="128">
        <v>0</v>
      </c>
      <c r="M325" s="121" t="s">
        <v>96</v>
      </c>
      <c r="N325" s="164">
        <v>1</v>
      </c>
    </row>
    <row r="326" spans="1:14" ht="21.95" customHeight="1">
      <c r="A326" s="121">
        <v>320</v>
      </c>
      <c r="B326" s="218" t="s">
        <v>245</v>
      </c>
      <c r="C326" s="219" t="s">
        <v>83</v>
      </c>
      <c r="D326" s="211" t="s">
        <v>476</v>
      </c>
      <c r="E326" s="163" t="s">
        <v>68</v>
      </c>
      <c r="F326" s="162" t="s">
        <v>477</v>
      </c>
      <c r="G326" s="162" t="s">
        <v>90</v>
      </c>
      <c r="H326" s="163" t="s">
        <v>94</v>
      </c>
      <c r="I326" s="125" t="s">
        <v>95</v>
      </c>
      <c r="J326" s="212">
        <v>45363</v>
      </c>
      <c r="K326" s="127">
        <v>1</v>
      </c>
      <c r="L326" s="128">
        <v>0</v>
      </c>
      <c r="M326" s="121" t="s">
        <v>96</v>
      </c>
      <c r="N326" s="164">
        <v>1</v>
      </c>
    </row>
    <row r="327" spans="1:14" ht="21.95" customHeight="1">
      <c r="A327" s="125">
        <v>321</v>
      </c>
      <c r="B327" s="218" t="s">
        <v>294</v>
      </c>
      <c r="C327" s="219" t="s">
        <v>83</v>
      </c>
      <c r="D327" s="211" t="s">
        <v>476</v>
      </c>
      <c r="E327" s="163" t="s">
        <v>68</v>
      </c>
      <c r="F327" s="162" t="s">
        <v>477</v>
      </c>
      <c r="G327" s="162" t="s">
        <v>90</v>
      </c>
      <c r="H327" s="163" t="s">
        <v>94</v>
      </c>
      <c r="I327" s="125" t="s">
        <v>95</v>
      </c>
      <c r="J327" s="212">
        <v>45363</v>
      </c>
      <c r="K327" s="127">
        <v>1</v>
      </c>
      <c r="L327" s="128">
        <v>0</v>
      </c>
      <c r="M327" s="121" t="s">
        <v>96</v>
      </c>
      <c r="N327" s="164">
        <v>1</v>
      </c>
    </row>
    <row r="328" spans="1:14" ht="21.95" customHeight="1">
      <c r="A328" s="121">
        <v>322</v>
      </c>
      <c r="B328" s="218" t="s">
        <v>320</v>
      </c>
      <c r="C328" s="219" t="s">
        <v>83</v>
      </c>
      <c r="D328" s="211" t="s">
        <v>476</v>
      </c>
      <c r="E328" s="163" t="s">
        <v>68</v>
      </c>
      <c r="F328" s="162" t="s">
        <v>477</v>
      </c>
      <c r="G328" s="162" t="s">
        <v>90</v>
      </c>
      <c r="H328" s="163" t="s">
        <v>94</v>
      </c>
      <c r="I328" s="125" t="s">
        <v>95</v>
      </c>
      <c r="J328" s="212">
        <v>45363</v>
      </c>
      <c r="K328" s="127">
        <v>1</v>
      </c>
      <c r="L328" s="128">
        <v>0</v>
      </c>
      <c r="M328" s="121" t="s">
        <v>96</v>
      </c>
      <c r="N328" s="164">
        <v>1</v>
      </c>
    </row>
    <row r="329" spans="1:14" ht="21.95" customHeight="1">
      <c r="A329" s="121">
        <v>323</v>
      </c>
      <c r="B329" s="218" t="s">
        <v>274</v>
      </c>
      <c r="C329" s="219" t="s">
        <v>83</v>
      </c>
      <c r="D329" s="211" t="s">
        <v>476</v>
      </c>
      <c r="E329" s="163" t="s">
        <v>68</v>
      </c>
      <c r="F329" s="162" t="s">
        <v>477</v>
      </c>
      <c r="G329" s="162" t="s">
        <v>90</v>
      </c>
      <c r="H329" s="163" t="s">
        <v>94</v>
      </c>
      <c r="I329" s="125" t="s">
        <v>95</v>
      </c>
      <c r="J329" s="212">
        <v>45363</v>
      </c>
      <c r="K329" s="127">
        <v>1</v>
      </c>
      <c r="L329" s="128">
        <v>0</v>
      </c>
      <c r="M329" s="121" t="s">
        <v>96</v>
      </c>
      <c r="N329" s="164">
        <v>1</v>
      </c>
    </row>
    <row r="330" spans="1:14" ht="21.95" customHeight="1">
      <c r="A330" s="125">
        <v>324</v>
      </c>
      <c r="B330" s="218" t="s">
        <v>244</v>
      </c>
      <c r="C330" s="219" t="s">
        <v>83</v>
      </c>
      <c r="D330" s="211" t="s">
        <v>476</v>
      </c>
      <c r="E330" s="163" t="s">
        <v>68</v>
      </c>
      <c r="F330" s="162" t="s">
        <v>477</v>
      </c>
      <c r="G330" s="162" t="s">
        <v>90</v>
      </c>
      <c r="H330" s="163" t="s">
        <v>94</v>
      </c>
      <c r="I330" s="125" t="s">
        <v>95</v>
      </c>
      <c r="J330" s="212">
        <v>45363</v>
      </c>
      <c r="K330" s="127">
        <v>1</v>
      </c>
      <c r="L330" s="128">
        <v>0</v>
      </c>
      <c r="M330" s="121" t="s">
        <v>96</v>
      </c>
      <c r="N330" s="164">
        <v>1</v>
      </c>
    </row>
    <row r="331" spans="1:14" ht="21.95" customHeight="1">
      <c r="A331" s="121">
        <v>325</v>
      </c>
      <c r="B331" s="218" t="s">
        <v>251</v>
      </c>
      <c r="C331" s="219" t="s">
        <v>83</v>
      </c>
      <c r="D331" s="211" t="s">
        <v>476</v>
      </c>
      <c r="E331" s="163" t="s">
        <v>68</v>
      </c>
      <c r="F331" s="162" t="s">
        <v>477</v>
      </c>
      <c r="G331" s="162" t="s">
        <v>90</v>
      </c>
      <c r="H331" s="163" t="s">
        <v>94</v>
      </c>
      <c r="I331" s="125" t="s">
        <v>95</v>
      </c>
      <c r="J331" s="212">
        <v>45363</v>
      </c>
      <c r="K331" s="127">
        <v>1</v>
      </c>
      <c r="L331" s="128">
        <v>0</v>
      </c>
      <c r="M331" s="121" t="s">
        <v>96</v>
      </c>
      <c r="N331" s="164">
        <v>1</v>
      </c>
    </row>
    <row r="332" spans="1:14" ht="21.95" customHeight="1">
      <c r="A332" s="121">
        <v>326</v>
      </c>
      <c r="B332" s="218" t="s">
        <v>252</v>
      </c>
      <c r="C332" s="219" t="s">
        <v>83</v>
      </c>
      <c r="D332" s="211" t="s">
        <v>476</v>
      </c>
      <c r="E332" s="163" t="s">
        <v>68</v>
      </c>
      <c r="F332" s="162" t="s">
        <v>477</v>
      </c>
      <c r="G332" s="162" t="s">
        <v>90</v>
      </c>
      <c r="H332" s="163" t="s">
        <v>94</v>
      </c>
      <c r="I332" s="125" t="s">
        <v>95</v>
      </c>
      <c r="J332" s="212">
        <v>45363</v>
      </c>
      <c r="K332" s="127">
        <v>1</v>
      </c>
      <c r="L332" s="128">
        <v>0</v>
      </c>
      <c r="M332" s="121" t="s">
        <v>96</v>
      </c>
      <c r="N332" s="164">
        <v>1</v>
      </c>
    </row>
    <row r="333" spans="1:14" ht="21.95" customHeight="1">
      <c r="A333" s="125">
        <v>327</v>
      </c>
      <c r="B333" s="218" t="s">
        <v>266</v>
      </c>
      <c r="C333" s="219" t="s">
        <v>83</v>
      </c>
      <c r="D333" s="211" t="s">
        <v>476</v>
      </c>
      <c r="E333" s="163" t="s">
        <v>68</v>
      </c>
      <c r="F333" s="162" t="s">
        <v>477</v>
      </c>
      <c r="G333" s="162" t="s">
        <v>90</v>
      </c>
      <c r="H333" s="163" t="s">
        <v>94</v>
      </c>
      <c r="I333" s="125" t="s">
        <v>95</v>
      </c>
      <c r="J333" s="212">
        <v>45363</v>
      </c>
      <c r="K333" s="127">
        <v>1</v>
      </c>
      <c r="L333" s="128">
        <v>0</v>
      </c>
      <c r="M333" s="121" t="s">
        <v>96</v>
      </c>
      <c r="N333" s="164">
        <v>1</v>
      </c>
    </row>
    <row r="334" spans="1:14" ht="21.95" customHeight="1">
      <c r="A334" s="121">
        <v>328</v>
      </c>
      <c r="B334" s="218" t="s">
        <v>329</v>
      </c>
      <c r="C334" s="219" t="s">
        <v>83</v>
      </c>
      <c r="D334" s="211" t="s">
        <v>476</v>
      </c>
      <c r="E334" s="163" t="s">
        <v>68</v>
      </c>
      <c r="F334" s="162" t="s">
        <v>477</v>
      </c>
      <c r="G334" s="162" t="s">
        <v>90</v>
      </c>
      <c r="H334" s="163" t="s">
        <v>94</v>
      </c>
      <c r="I334" s="125" t="s">
        <v>95</v>
      </c>
      <c r="J334" s="212">
        <v>45363</v>
      </c>
      <c r="K334" s="127">
        <v>1</v>
      </c>
      <c r="L334" s="128">
        <v>0</v>
      </c>
      <c r="M334" s="121" t="s">
        <v>96</v>
      </c>
      <c r="N334" s="164">
        <v>1</v>
      </c>
    </row>
    <row r="335" spans="1:14" ht="21.95" customHeight="1">
      <c r="A335" s="121">
        <v>329</v>
      </c>
      <c r="B335" s="218" t="s">
        <v>240</v>
      </c>
      <c r="C335" s="219" t="s">
        <v>83</v>
      </c>
      <c r="D335" s="211" t="s">
        <v>476</v>
      </c>
      <c r="E335" s="163" t="s">
        <v>68</v>
      </c>
      <c r="F335" s="162" t="s">
        <v>477</v>
      </c>
      <c r="G335" s="162" t="s">
        <v>90</v>
      </c>
      <c r="H335" s="163" t="s">
        <v>94</v>
      </c>
      <c r="I335" s="125" t="s">
        <v>95</v>
      </c>
      <c r="J335" s="212">
        <v>45363</v>
      </c>
      <c r="K335" s="127">
        <v>1</v>
      </c>
      <c r="L335" s="128">
        <v>0</v>
      </c>
      <c r="M335" s="121" t="s">
        <v>96</v>
      </c>
      <c r="N335" s="164">
        <v>1</v>
      </c>
    </row>
    <row r="336" spans="1:14" ht="21.95" customHeight="1">
      <c r="A336" s="125">
        <v>330</v>
      </c>
      <c r="B336" s="218" t="s">
        <v>301</v>
      </c>
      <c r="C336" s="219" t="s">
        <v>83</v>
      </c>
      <c r="D336" s="211" t="s">
        <v>476</v>
      </c>
      <c r="E336" s="163" t="s">
        <v>68</v>
      </c>
      <c r="F336" s="162" t="s">
        <v>477</v>
      </c>
      <c r="G336" s="162" t="s">
        <v>90</v>
      </c>
      <c r="H336" s="163" t="s">
        <v>94</v>
      </c>
      <c r="I336" s="125" t="s">
        <v>95</v>
      </c>
      <c r="J336" s="212">
        <v>45363</v>
      </c>
      <c r="K336" s="127">
        <v>1</v>
      </c>
      <c r="L336" s="128">
        <v>0</v>
      </c>
      <c r="M336" s="121" t="s">
        <v>96</v>
      </c>
      <c r="N336" s="164">
        <v>1</v>
      </c>
    </row>
    <row r="337" spans="1:14" ht="21.95" customHeight="1">
      <c r="A337" s="121">
        <v>331</v>
      </c>
      <c r="B337" s="218" t="s">
        <v>255</v>
      </c>
      <c r="C337" s="219" t="s">
        <v>83</v>
      </c>
      <c r="D337" s="211" t="s">
        <v>476</v>
      </c>
      <c r="E337" s="163" t="s">
        <v>68</v>
      </c>
      <c r="F337" s="162" t="s">
        <v>477</v>
      </c>
      <c r="G337" s="162" t="s">
        <v>90</v>
      </c>
      <c r="H337" s="163" t="s">
        <v>94</v>
      </c>
      <c r="I337" s="125" t="s">
        <v>95</v>
      </c>
      <c r="J337" s="212">
        <v>45363</v>
      </c>
      <c r="K337" s="127">
        <v>1</v>
      </c>
      <c r="L337" s="128">
        <v>0</v>
      </c>
      <c r="M337" s="121" t="s">
        <v>96</v>
      </c>
      <c r="N337" s="164">
        <v>1</v>
      </c>
    </row>
    <row r="338" spans="1:14" ht="21.95" customHeight="1">
      <c r="A338" s="121">
        <v>332</v>
      </c>
      <c r="B338" s="218" t="s">
        <v>231</v>
      </c>
      <c r="C338" s="219" t="s">
        <v>83</v>
      </c>
      <c r="D338" s="211" t="s">
        <v>476</v>
      </c>
      <c r="E338" s="163" t="s">
        <v>68</v>
      </c>
      <c r="F338" s="162" t="s">
        <v>477</v>
      </c>
      <c r="G338" s="162" t="s">
        <v>90</v>
      </c>
      <c r="H338" s="163" t="s">
        <v>94</v>
      </c>
      <c r="I338" s="125" t="s">
        <v>95</v>
      </c>
      <c r="J338" s="212">
        <v>45363</v>
      </c>
      <c r="K338" s="127">
        <v>1</v>
      </c>
      <c r="L338" s="128">
        <v>0</v>
      </c>
      <c r="M338" s="121" t="s">
        <v>96</v>
      </c>
      <c r="N338" s="164">
        <v>1</v>
      </c>
    </row>
    <row r="339" spans="1:14" ht="21.95" customHeight="1">
      <c r="A339" s="125">
        <v>333</v>
      </c>
      <c r="B339" s="218" t="s">
        <v>269</v>
      </c>
      <c r="C339" s="219" t="s">
        <v>83</v>
      </c>
      <c r="D339" s="211" t="s">
        <v>476</v>
      </c>
      <c r="E339" s="163" t="s">
        <v>68</v>
      </c>
      <c r="F339" s="162" t="s">
        <v>477</v>
      </c>
      <c r="G339" s="162" t="s">
        <v>90</v>
      </c>
      <c r="H339" s="163" t="s">
        <v>94</v>
      </c>
      <c r="I339" s="125" t="s">
        <v>95</v>
      </c>
      <c r="J339" s="212">
        <v>45363</v>
      </c>
      <c r="K339" s="127">
        <v>1</v>
      </c>
      <c r="L339" s="128">
        <v>0</v>
      </c>
      <c r="M339" s="121" t="s">
        <v>96</v>
      </c>
      <c r="N339" s="164">
        <v>1</v>
      </c>
    </row>
    <row r="340" spans="1:14" ht="21.95" customHeight="1">
      <c r="A340" s="121">
        <v>334</v>
      </c>
      <c r="B340" s="218" t="s">
        <v>272</v>
      </c>
      <c r="C340" s="219" t="s">
        <v>83</v>
      </c>
      <c r="D340" s="211" t="s">
        <v>476</v>
      </c>
      <c r="E340" s="163" t="s">
        <v>68</v>
      </c>
      <c r="F340" s="162" t="s">
        <v>477</v>
      </c>
      <c r="G340" s="162" t="s">
        <v>90</v>
      </c>
      <c r="H340" s="163" t="s">
        <v>94</v>
      </c>
      <c r="I340" s="125" t="s">
        <v>95</v>
      </c>
      <c r="J340" s="212">
        <v>45363</v>
      </c>
      <c r="K340" s="127">
        <v>1</v>
      </c>
      <c r="L340" s="128">
        <v>0</v>
      </c>
      <c r="M340" s="121" t="s">
        <v>96</v>
      </c>
      <c r="N340" s="164">
        <v>1</v>
      </c>
    </row>
    <row r="341" spans="1:14" ht="21.95" customHeight="1">
      <c r="A341" s="121">
        <v>335</v>
      </c>
      <c r="B341" s="218" t="s">
        <v>278</v>
      </c>
      <c r="C341" s="219" t="s">
        <v>83</v>
      </c>
      <c r="D341" s="211" t="s">
        <v>476</v>
      </c>
      <c r="E341" s="163" t="s">
        <v>68</v>
      </c>
      <c r="F341" s="162" t="s">
        <v>477</v>
      </c>
      <c r="G341" s="162" t="s">
        <v>90</v>
      </c>
      <c r="H341" s="163" t="s">
        <v>94</v>
      </c>
      <c r="I341" s="125" t="s">
        <v>95</v>
      </c>
      <c r="J341" s="212">
        <v>45363</v>
      </c>
      <c r="K341" s="127">
        <v>1</v>
      </c>
      <c r="L341" s="128">
        <v>0</v>
      </c>
      <c r="M341" s="121" t="s">
        <v>96</v>
      </c>
      <c r="N341" s="164">
        <v>1</v>
      </c>
    </row>
    <row r="342" spans="1:14" ht="21.95" customHeight="1">
      <c r="A342" s="125">
        <v>336</v>
      </c>
      <c r="B342" s="218" t="s">
        <v>249</v>
      </c>
      <c r="C342" s="219" t="s">
        <v>83</v>
      </c>
      <c r="D342" s="211" t="s">
        <v>476</v>
      </c>
      <c r="E342" s="163" t="s">
        <v>68</v>
      </c>
      <c r="F342" s="162" t="s">
        <v>477</v>
      </c>
      <c r="G342" s="162" t="s">
        <v>90</v>
      </c>
      <c r="H342" s="163" t="s">
        <v>94</v>
      </c>
      <c r="I342" s="125" t="s">
        <v>95</v>
      </c>
      <c r="J342" s="212">
        <v>45363</v>
      </c>
      <c r="K342" s="127">
        <v>1</v>
      </c>
      <c r="L342" s="128">
        <v>0</v>
      </c>
      <c r="M342" s="121" t="s">
        <v>96</v>
      </c>
      <c r="N342" s="164">
        <v>1</v>
      </c>
    </row>
    <row r="343" spans="1:14" ht="21.95" customHeight="1">
      <c r="A343" s="121">
        <v>337</v>
      </c>
      <c r="B343" s="218" t="s">
        <v>292</v>
      </c>
      <c r="C343" s="219" t="s">
        <v>83</v>
      </c>
      <c r="D343" s="211" t="s">
        <v>476</v>
      </c>
      <c r="E343" s="163" t="s">
        <v>68</v>
      </c>
      <c r="F343" s="162" t="s">
        <v>477</v>
      </c>
      <c r="G343" s="162" t="s">
        <v>90</v>
      </c>
      <c r="H343" s="163" t="s">
        <v>94</v>
      </c>
      <c r="I343" s="125" t="s">
        <v>95</v>
      </c>
      <c r="J343" s="212">
        <v>45363</v>
      </c>
      <c r="K343" s="127">
        <v>1</v>
      </c>
      <c r="L343" s="128">
        <v>0</v>
      </c>
      <c r="M343" s="121" t="s">
        <v>96</v>
      </c>
      <c r="N343" s="164">
        <v>1</v>
      </c>
    </row>
    <row r="344" spans="1:14" ht="21.95" customHeight="1">
      <c r="A344" s="121">
        <v>338</v>
      </c>
      <c r="B344" s="218" t="s">
        <v>241</v>
      </c>
      <c r="C344" s="219" t="s">
        <v>83</v>
      </c>
      <c r="D344" s="211" t="s">
        <v>476</v>
      </c>
      <c r="E344" s="163" t="s">
        <v>68</v>
      </c>
      <c r="F344" s="162" t="s">
        <v>477</v>
      </c>
      <c r="G344" s="162" t="s">
        <v>90</v>
      </c>
      <c r="H344" s="163" t="s">
        <v>94</v>
      </c>
      <c r="I344" s="125" t="s">
        <v>95</v>
      </c>
      <c r="J344" s="212">
        <v>45363</v>
      </c>
      <c r="K344" s="127">
        <v>1</v>
      </c>
      <c r="L344" s="128">
        <v>0</v>
      </c>
      <c r="M344" s="121" t="s">
        <v>96</v>
      </c>
      <c r="N344" s="164">
        <v>1</v>
      </c>
    </row>
    <row r="345" spans="1:14" ht="21.95" customHeight="1">
      <c r="A345" s="125">
        <v>339</v>
      </c>
      <c r="B345" s="218" t="s">
        <v>275</v>
      </c>
      <c r="C345" s="219" t="s">
        <v>83</v>
      </c>
      <c r="D345" s="211" t="s">
        <v>476</v>
      </c>
      <c r="E345" s="163" t="s">
        <v>68</v>
      </c>
      <c r="F345" s="162" t="s">
        <v>477</v>
      </c>
      <c r="G345" s="162" t="s">
        <v>90</v>
      </c>
      <c r="H345" s="163" t="s">
        <v>94</v>
      </c>
      <c r="I345" s="125" t="s">
        <v>95</v>
      </c>
      <c r="J345" s="212">
        <v>45363</v>
      </c>
      <c r="K345" s="127">
        <v>1</v>
      </c>
      <c r="L345" s="128">
        <v>0</v>
      </c>
      <c r="M345" s="121" t="s">
        <v>96</v>
      </c>
      <c r="N345" s="164">
        <v>1</v>
      </c>
    </row>
    <row r="346" spans="1:14" ht="21.95" customHeight="1">
      <c r="A346" s="121">
        <v>340</v>
      </c>
      <c r="B346" s="218" t="s">
        <v>314</v>
      </c>
      <c r="C346" s="219" t="s">
        <v>83</v>
      </c>
      <c r="D346" s="211" t="s">
        <v>476</v>
      </c>
      <c r="E346" s="163" t="s">
        <v>68</v>
      </c>
      <c r="F346" s="162" t="s">
        <v>477</v>
      </c>
      <c r="G346" s="162" t="s">
        <v>90</v>
      </c>
      <c r="H346" s="163" t="s">
        <v>94</v>
      </c>
      <c r="I346" s="125" t="s">
        <v>95</v>
      </c>
      <c r="J346" s="212">
        <v>45363</v>
      </c>
      <c r="K346" s="127">
        <v>1</v>
      </c>
      <c r="L346" s="128">
        <v>0</v>
      </c>
      <c r="M346" s="121" t="s">
        <v>96</v>
      </c>
      <c r="N346" s="164">
        <v>1</v>
      </c>
    </row>
    <row r="347" spans="1:14" ht="21.95" customHeight="1">
      <c r="A347" s="121">
        <v>341</v>
      </c>
      <c r="B347" s="218" t="s">
        <v>318</v>
      </c>
      <c r="C347" s="219" t="s">
        <v>83</v>
      </c>
      <c r="D347" s="211" t="s">
        <v>476</v>
      </c>
      <c r="E347" s="163" t="s">
        <v>68</v>
      </c>
      <c r="F347" s="162" t="s">
        <v>477</v>
      </c>
      <c r="G347" s="162" t="s">
        <v>90</v>
      </c>
      <c r="H347" s="163" t="s">
        <v>94</v>
      </c>
      <c r="I347" s="125" t="s">
        <v>95</v>
      </c>
      <c r="J347" s="212">
        <v>45363</v>
      </c>
      <c r="K347" s="127">
        <v>1</v>
      </c>
      <c r="L347" s="128">
        <v>0</v>
      </c>
      <c r="M347" s="121" t="s">
        <v>96</v>
      </c>
      <c r="N347" s="164">
        <v>1</v>
      </c>
    </row>
    <row r="348" spans="1:14" ht="21.95" customHeight="1">
      <c r="A348" s="125">
        <v>342</v>
      </c>
      <c r="B348" s="218" t="s">
        <v>263</v>
      </c>
      <c r="C348" s="219" t="s">
        <v>83</v>
      </c>
      <c r="D348" s="211" t="s">
        <v>476</v>
      </c>
      <c r="E348" s="163" t="s">
        <v>68</v>
      </c>
      <c r="F348" s="162" t="s">
        <v>477</v>
      </c>
      <c r="G348" s="162" t="s">
        <v>90</v>
      </c>
      <c r="H348" s="163" t="s">
        <v>94</v>
      </c>
      <c r="I348" s="125" t="s">
        <v>95</v>
      </c>
      <c r="J348" s="212">
        <v>45363</v>
      </c>
      <c r="K348" s="127">
        <v>1</v>
      </c>
      <c r="L348" s="128">
        <v>0</v>
      </c>
      <c r="M348" s="121" t="s">
        <v>96</v>
      </c>
      <c r="N348" s="164">
        <v>1</v>
      </c>
    </row>
    <row r="349" spans="1:14" ht="21.95" customHeight="1">
      <c r="A349" s="121">
        <v>343</v>
      </c>
      <c r="B349" s="218" t="s">
        <v>235</v>
      </c>
      <c r="C349" s="219" t="s">
        <v>83</v>
      </c>
      <c r="D349" s="211" t="s">
        <v>476</v>
      </c>
      <c r="E349" s="163" t="s">
        <v>68</v>
      </c>
      <c r="F349" s="162" t="s">
        <v>477</v>
      </c>
      <c r="G349" s="162" t="s">
        <v>90</v>
      </c>
      <c r="H349" s="163" t="s">
        <v>94</v>
      </c>
      <c r="I349" s="125" t="s">
        <v>95</v>
      </c>
      <c r="J349" s="212">
        <v>45363</v>
      </c>
      <c r="K349" s="127">
        <v>1</v>
      </c>
      <c r="L349" s="128">
        <v>0</v>
      </c>
      <c r="M349" s="121" t="s">
        <v>96</v>
      </c>
      <c r="N349" s="164">
        <v>1</v>
      </c>
    </row>
    <row r="350" spans="1:14" ht="21.95" customHeight="1">
      <c r="A350" s="121">
        <v>344</v>
      </c>
      <c r="B350" s="218" t="s">
        <v>322</v>
      </c>
      <c r="C350" s="219" t="s">
        <v>83</v>
      </c>
      <c r="D350" s="211" t="s">
        <v>476</v>
      </c>
      <c r="E350" s="163" t="s">
        <v>68</v>
      </c>
      <c r="F350" s="162" t="s">
        <v>477</v>
      </c>
      <c r="G350" s="162" t="s">
        <v>90</v>
      </c>
      <c r="H350" s="163" t="s">
        <v>94</v>
      </c>
      <c r="I350" s="125" t="s">
        <v>95</v>
      </c>
      <c r="J350" s="212">
        <v>45363</v>
      </c>
      <c r="K350" s="127">
        <v>1</v>
      </c>
      <c r="L350" s="128">
        <v>0</v>
      </c>
      <c r="M350" s="121" t="s">
        <v>96</v>
      </c>
      <c r="N350" s="164">
        <v>1</v>
      </c>
    </row>
    <row r="351" spans="1:14" ht="21.95" customHeight="1">
      <c r="A351" s="125">
        <v>345</v>
      </c>
      <c r="B351" s="218" t="s">
        <v>281</v>
      </c>
      <c r="C351" s="219" t="s">
        <v>83</v>
      </c>
      <c r="D351" s="211" t="s">
        <v>476</v>
      </c>
      <c r="E351" s="163" t="s">
        <v>68</v>
      </c>
      <c r="F351" s="162" t="s">
        <v>477</v>
      </c>
      <c r="G351" s="162" t="s">
        <v>90</v>
      </c>
      <c r="H351" s="163" t="s">
        <v>94</v>
      </c>
      <c r="I351" s="125" t="s">
        <v>95</v>
      </c>
      <c r="J351" s="212">
        <v>45363</v>
      </c>
      <c r="K351" s="127">
        <v>1</v>
      </c>
      <c r="L351" s="128">
        <v>0</v>
      </c>
      <c r="M351" s="121" t="s">
        <v>96</v>
      </c>
      <c r="N351" s="164">
        <v>1</v>
      </c>
    </row>
    <row r="352" spans="1:14" ht="21.95" customHeight="1">
      <c r="A352" s="121">
        <v>346</v>
      </c>
      <c r="B352" s="218" t="s">
        <v>296</v>
      </c>
      <c r="C352" s="219" t="s">
        <v>83</v>
      </c>
      <c r="D352" s="211" t="s">
        <v>476</v>
      </c>
      <c r="E352" s="163" t="s">
        <v>68</v>
      </c>
      <c r="F352" s="162" t="s">
        <v>477</v>
      </c>
      <c r="G352" s="162" t="s">
        <v>90</v>
      </c>
      <c r="H352" s="163" t="s">
        <v>94</v>
      </c>
      <c r="I352" s="125" t="s">
        <v>95</v>
      </c>
      <c r="J352" s="212">
        <v>45363</v>
      </c>
      <c r="K352" s="127">
        <v>1</v>
      </c>
      <c r="L352" s="128">
        <v>0</v>
      </c>
      <c r="M352" s="121" t="s">
        <v>96</v>
      </c>
      <c r="N352" s="164">
        <v>1</v>
      </c>
    </row>
    <row r="353" spans="1:14" ht="21.95" customHeight="1">
      <c r="A353" s="121">
        <v>347</v>
      </c>
      <c r="B353" s="218" t="s">
        <v>233</v>
      </c>
      <c r="C353" s="219" t="s">
        <v>83</v>
      </c>
      <c r="D353" s="211" t="s">
        <v>476</v>
      </c>
      <c r="E353" s="163" t="s">
        <v>68</v>
      </c>
      <c r="F353" s="162" t="s">
        <v>477</v>
      </c>
      <c r="G353" s="162" t="s">
        <v>90</v>
      </c>
      <c r="H353" s="163" t="s">
        <v>94</v>
      </c>
      <c r="I353" s="125" t="s">
        <v>95</v>
      </c>
      <c r="J353" s="212">
        <v>45363</v>
      </c>
      <c r="K353" s="127">
        <v>1</v>
      </c>
      <c r="L353" s="128">
        <v>0</v>
      </c>
      <c r="M353" s="121" t="s">
        <v>96</v>
      </c>
      <c r="N353" s="164">
        <v>1</v>
      </c>
    </row>
    <row r="354" spans="1:14" ht="21.95" customHeight="1">
      <c r="A354" s="125">
        <v>348</v>
      </c>
      <c r="B354" s="218" t="s">
        <v>319</v>
      </c>
      <c r="C354" s="219" t="s">
        <v>83</v>
      </c>
      <c r="D354" s="211" t="s">
        <v>476</v>
      </c>
      <c r="E354" s="163" t="s">
        <v>68</v>
      </c>
      <c r="F354" s="162" t="s">
        <v>477</v>
      </c>
      <c r="G354" s="162" t="s">
        <v>90</v>
      </c>
      <c r="H354" s="163" t="s">
        <v>94</v>
      </c>
      <c r="I354" s="125" t="s">
        <v>95</v>
      </c>
      <c r="J354" s="212">
        <v>45363</v>
      </c>
      <c r="K354" s="127">
        <v>1</v>
      </c>
      <c r="L354" s="128">
        <v>0</v>
      </c>
      <c r="M354" s="121" t="s">
        <v>96</v>
      </c>
      <c r="N354" s="164">
        <v>1</v>
      </c>
    </row>
    <row r="355" spans="1:14" ht="21.95" customHeight="1">
      <c r="A355" s="121">
        <v>349</v>
      </c>
      <c r="B355" s="218" t="s">
        <v>250</v>
      </c>
      <c r="C355" s="219" t="s">
        <v>83</v>
      </c>
      <c r="D355" s="211" t="s">
        <v>476</v>
      </c>
      <c r="E355" s="163" t="s">
        <v>68</v>
      </c>
      <c r="F355" s="162" t="s">
        <v>477</v>
      </c>
      <c r="G355" s="162" t="s">
        <v>90</v>
      </c>
      <c r="H355" s="163" t="s">
        <v>94</v>
      </c>
      <c r="I355" s="125" t="s">
        <v>95</v>
      </c>
      <c r="J355" s="212">
        <v>45363</v>
      </c>
      <c r="K355" s="127">
        <v>1</v>
      </c>
      <c r="L355" s="128">
        <v>0</v>
      </c>
      <c r="M355" s="121" t="s">
        <v>96</v>
      </c>
      <c r="N355" s="164">
        <v>1</v>
      </c>
    </row>
    <row r="356" spans="1:14" ht="21.95" customHeight="1">
      <c r="A356" s="121">
        <v>350</v>
      </c>
      <c r="B356" s="218" t="s">
        <v>315</v>
      </c>
      <c r="C356" s="219" t="s">
        <v>83</v>
      </c>
      <c r="D356" s="211" t="s">
        <v>476</v>
      </c>
      <c r="E356" s="163" t="s">
        <v>68</v>
      </c>
      <c r="F356" s="162" t="s">
        <v>477</v>
      </c>
      <c r="G356" s="162" t="s">
        <v>90</v>
      </c>
      <c r="H356" s="163" t="s">
        <v>94</v>
      </c>
      <c r="I356" s="125" t="s">
        <v>95</v>
      </c>
      <c r="J356" s="212">
        <v>45363</v>
      </c>
      <c r="K356" s="127">
        <v>1</v>
      </c>
      <c r="L356" s="128">
        <v>0</v>
      </c>
      <c r="M356" s="121" t="s">
        <v>96</v>
      </c>
      <c r="N356" s="164">
        <v>1</v>
      </c>
    </row>
    <row r="357" spans="1:14" ht="21.95" customHeight="1">
      <c r="A357" s="125">
        <v>351</v>
      </c>
      <c r="B357" s="218" t="s">
        <v>264</v>
      </c>
      <c r="C357" s="219" t="s">
        <v>83</v>
      </c>
      <c r="D357" s="211" t="s">
        <v>476</v>
      </c>
      <c r="E357" s="163" t="s">
        <v>68</v>
      </c>
      <c r="F357" s="162" t="s">
        <v>477</v>
      </c>
      <c r="G357" s="162" t="s">
        <v>90</v>
      </c>
      <c r="H357" s="163" t="s">
        <v>94</v>
      </c>
      <c r="I357" s="125" t="s">
        <v>95</v>
      </c>
      <c r="J357" s="212">
        <v>45363</v>
      </c>
      <c r="K357" s="127">
        <v>1</v>
      </c>
      <c r="L357" s="128">
        <v>0</v>
      </c>
      <c r="M357" s="121" t="s">
        <v>96</v>
      </c>
      <c r="N357" s="164">
        <v>1</v>
      </c>
    </row>
    <row r="358" spans="1:14" ht="21.95" customHeight="1">
      <c r="A358" s="121">
        <v>352</v>
      </c>
      <c r="B358" s="218" t="s">
        <v>239</v>
      </c>
      <c r="C358" s="219" t="s">
        <v>83</v>
      </c>
      <c r="D358" s="211" t="s">
        <v>476</v>
      </c>
      <c r="E358" s="163" t="s">
        <v>68</v>
      </c>
      <c r="F358" s="162" t="s">
        <v>477</v>
      </c>
      <c r="G358" s="162" t="s">
        <v>90</v>
      </c>
      <c r="H358" s="163" t="s">
        <v>94</v>
      </c>
      <c r="I358" s="125" t="s">
        <v>95</v>
      </c>
      <c r="J358" s="212">
        <v>45363</v>
      </c>
      <c r="K358" s="127">
        <v>1</v>
      </c>
      <c r="L358" s="128">
        <v>0</v>
      </c>
      <c r="M358" s="121" t="s">
        <v>96</v>
      </c>
      <c r="N358" s="164">
        <v>1</v>
      </c>
    </row>
    <row r="359" spans="1:14" ht="21.95" customHeight="1">
      <c r="A359" s="121">
        <v>353</v>
      </c>
      <c r="B359" s="218" t="s">
        <v>238</v>
      </c>
      <c r="C359" s="219" t="s">
        <v>83</v>
      </c>
      <c r="D359" s="211" t="s">
        <v>476</v>
      </c>
      <c r="E359" s="163" t="s">
        <v>68</v>
      </c>
      <c r="F359" s="162" t="s">
        <v>477</v>
      </c>
      <c r="G359" s="162" t="s">
        <v>90</v>
      </c>
      <c r="H359" s="163" t="s">
        <v>94</v>
      </c>
      <c r="I359" s="125" t="s">
        <v>95</v>
      </c>
      <c r="J359" s="212">
        <v>45363</v>
      </c>
      <c r="K359" s="127">
        <v>1</v>
      </c>
      <c r="L359" s="128">
        <v>0</v>
      </c>
      <c r="M359" s="121" t="s">
        <v>96</v>
      </c>
      <c r="N359" s="164">
        <v>1</v>
      </c>
    </row>
    <row r="360" spans="1:14" ht="21.95" customHeight="1">
      <c r="A360" s="125">
        <v>354</v>
      </c>
      <c r="B360" s="218" t="s">
        <v>254</v>
      </c>
      <c r="C360" s="219" t="s">
        <v>83</v>
      </c>
      <c r="D360" s="211" t="s">
        <v>476</v>
      </c>
      <c r="E360" s="163" t="s">
        <v>68</v>
      </c>
      <c r="F360" s="162" t="s">
        <v>477</v>
      </c>
      <c r="G360" s="162" t="s">
        <v>90</v>
      </c>
      <c r="H360" s="163" t="s">
        <v>94</v>
      </c>
      <c r="I360" s="125" t="s">
        <v>95</v>
      </c>
      <c r="J360" s="212">
        <v>45363</v>
      </c>
      <c r="K360" s="127">
        <v>1</v>
      </c>
      <c r="L360" s="128">
        <v>0</v>
      </c>
      <c r="M360" s="121" t="s">
        <v>96</v>
      </c>
      <c r="N360" s="164">
        <v>1</v>
      </c>
    </row>
    <row r="361" spans="1:14" ht="21.95" customHeight="1">
      <c r="A361" s="121">
        <v>355</v>
      </c>
      <c r="B361" s="218" t="s">
        <v>288</v>
      </c>
      <c r="C361" s="219" t="s">
        <v>83</v>
      </c>
      <c r="D361" s="211" t="s">
        <v>476</v>
      </c>
      <c r="E361" s="163" t="s">
        <v>68</v>
      </c>
      <c r="F361" s="162" t="s">
        <v>477</v>
      </c>
      <c r="G361" s="162" t="s">
        <v>90</v>
      </c>
      <c r="H361" s="163" t="s">
        <v>94</v>
      </c>
      <c r="I361" s="125" t="s">
        <v>95</v>
      </c>
      <c r="J361" s="212">
        <v>45363</v>
      </c>
      <c r="K361" s="127">
        <v>1</v>
      </c>
      <c r="L361" s="128">
        <v>0</v>
      </c>
      <c r="M361" s="121" t="s">
        <v>96</v>
      </c>
      <c r="N361" s="164">
        <v>1</v>
      </c>
    </row>
    <row r="362" spans="1:14" ht="21.95" customHeight="1">
      <c r="A362" s="121">
        <v>356</v>
      </c>
      <c r="B362" s="218" t="s">
        <v>306</v>
      </c>
      <c r="C362" s="219" t="s">
        <v>83</v>
      </c>
      <c r="D362" s="211" t="s">
        <v>476</v>
      </c>
      <c r="E362" s="163" t="s">
        <v>68</v>
      </c>
      <c r="F362" s="162" t="s">
        <v>477</v>
      </c>
      <c r="G362" s="162" t="s">
        <v>90</v>
      </c>
      <c r="H362" s="163" t="s">
        <v>94</v>
      </c>
      <c r="I362" s="125" t="s">
        <v>95</v>
      </c>
      <c r="J362" s="212">
        <v>45363</v>
      </c>
      <c r="K362" s="127">
        <v>1</v>
      </c>
      <c r="L362" s="128">
        <v>0</v>
      </c>
      <c r="M362" s="121" t="s">
        <v>96</v>
      </c>
      <c r="N362" s="164">
        <v>1</v>
      </c>
    </row>
    <row r="363" spans="1:14" ht="21.95" customHeight="1">
      <c r="A363" s="125">
        <v>357</v>
      </c>
      <c r="B363" s="218" t="s">
        <v>260</v>
      </c>
      <c r="C363" s="219" t="s">
        <v>83</v>
      </c>
      <c r="D363" s="211" t="s">
        <v>476</v>
      </c>
      <c r="E363" s="163" t="s">
        <v>68</v>
      </c>
      <c r="F363" s="162" t="s">
        <v>477</v>
      </c>
      <c r="G363" s="162" t="s">
        <v>90</v>
      </c>
      <c r="H363" s="163" t="s">
        <v>94</v>
      </c>
      <c r="I363" s="125" t="s">
        <v>95</v>
      </c>
      <c r="J363" s="212">
        <v>45363</v>
      </c>
      <c r="K363" s="127">
        <v>1</v>
      </c>
      <c r="L363" s="128">
        <v>0</v>
      </c>
      <c r="M363" s="121" t="s">
        <v>96</v>
      </c>
      <c r="N363" s="164">
        <v>1</v>
      </c>
    </row>
    <row r="364" spans="1:14" ht="21.95" customHeight="1">
      <c r="A364" s="121">
        <v>358</v>
      </c>
      <c r="B364" s="218" t="s">
        <v>310</v>
      </c>
      <c r="C364" s="219" t="s">
        <v>83</v>
      </c>
      <c r="D364" s="211" t="s">
        <v>476</v>
      </c>
      <c r="E364" s="163" t="s">
        <v>68</v>
      </c>
      <c r="F364" s="162" t="s">
        <v>477</v>
      </c>
      <c r="G364" s="162" t="s">
        <v>90</v>
      </c>
      <c r="H364" s="163" t="s">
        <v>94</v>
      </c>
      <c r="I364" s="125" t="s">
        <v>95</v>
      </c>
      <c r="J364" s="212">
        <v>45363</v>
      </c>
      <c r="K364" s="127">
        <v>1</v>
      </c>
      <c r="L364" s="128">
        <v>0</v>
      </c>
      <c r="M364" s="121" t="s">
        <v>96</v>
      </c>
      <c r="N364" s="164">
        <v>1</v>
      </c>
    </row>
    <row r="365" spans="1:14" ht="21.95" customHeight="1">
      <c r="A365" s="121">
        <v>359</v>
      </c>
      <c r="B365" s="218" t="s">
        <v>277</v>
      </c>
      <c r="C365" s="219" t="s">
        <v>83</v>
      </c>
      <c r="D365" s="211" t="s">
        <v>476</v>
      </c>
      <c r="E365" s="163" t="s">
        <v>68</v>
      </c>
      <c r="F365" s="162" t="s">
        <v>477</v>
      </c>
      <c r="G365" s="162" t="s">
        <v>90</v>
      </c>
      <c r="H365" s="163" t="s">
        <v>94</v>
      </c>
      <c r="I365" s="125" t="s">
        <v>95</v>
      </c>
      <c r="J365" s="212">
        <v>45363</v>
      </c>
      <c r="K365" s="127">
        <v>1</v>
      </c>
      <c r="L365" s="128">
        <v>0</v>
      </c>
      <c r="M365" s="121" t="s">
        <v>96</v>
      </c>
      <c r="N365" s="164">
        <v>1</v>
      </c>
    </row>
    <row r="366" spans="1:14" ht="21.95" customHeight="1">
      <c r="A366" s="125">
        <v>360</v>
      </c>
      <c r="B366" s="218" t="s">
        <v>242</v>
      </c>
      <c r="C366" s="219" t="s">
        <v>83</v>
      </c>
      <c r="D366" s="211" t="s">
        <v>476</v>
      </c>
      <c r="E366" s="163" t="s">
        <v>68</v>
      </c>
      <c r="F366" s="162" t="s">
        <v>477</v>
      </c>
      <c r="G366" s="162" t="s">
        <v>90</v>
      </c>
      <c r="H366" s="163" t="s">
        <v>94</v>
      </c>
      <c r="I366" s="125" t="s">
        <v>95</v>
      </c>
      <c r="J366" s="212">
        <v>45363</v>
      </c>
      <c r="K366" s="127">
        <v>1</v>
      </c>
      <c r="L366" s="128">
        <v>0</v>
      </c>
      <c r="M366" s="121" t="s">
        <v>96</v>
      </c>
      <c r="N366" s="164">
        <v>1</v>
      </c>
    </row>
    <row r="367" spans="1:14" ht="21.95" customHeight="1">
      <c r="A367" s="121">
        <v>361</v>
      </c>
      <c r="B367" s="218" t="s">
        <v>236</v>
      </c>
      <c r="C367" s="219" t="s">
        <v>83</v>
      </c>
      <c r="D367" s="211" t="s">
        <v>476</v>
      </c>
      <c r="E367" s="163" t="s">
        <v>68</v>
      </c>
      <c r="F367" s="162" t="s">
        <v>477</v>
      </c>
      <c r="G367" s="162" t="s">
        <v>90</v>
      </c>
      <c r="H367" s="163" t="s">
        <v>94</v>
      </c>
      <c r="I367" s="125" t="s">
        <v>95</v>
      </c>
      <c r="J367" s="212">
        <v>45363</v>
      </c>
      <c r="K367" s="127">
        <v>1</v>
      </c>
      <c r="L367" s="128">
        <v>0</v>
      </c>
      <c r="M367" s="121" t="s">
        <v>96</v>
      </c>
      <c r="N367" s="164">
        <v>1</v>
      </c>
    </row>
    <row r="368" spans="1:14" ht="21.95" customHeight="1">
      <c r="A368" s="121">
        <v>362</v>
      </c>
      <c r="B368" s="218" t="s">
        <v>247</v>
      </c>
      <c r="C368" s="219" t="s">
        <v>83</v>
      </c>
      <c r="D368" s="211" t="s">
        <v>476</v>
      </c>
      <c r="E368" s="163" t="s">
        <v>68</v>
      </c>
      <c r="F368" s="162" t="s">
        <v>477</v>
      </c>
      <c r="G368" s="162" t="s">
        <v>90</v>
      </c>
      <c r="H368" s="163" t="s">
        <v>94</v>
      </c>
      <c r="I368" s="125" t="s">
        <v>95</v>
      </c>
      <c r="J368" s="212">
        <v>45363</v>
      </c>
      <c r="K368" s="127">
        <v>1</v>
      </c>
      <c r="L368" s="128">
        <v>0</v>
      </c>
      <c r="M368" s="121" t="s">
        <v>96</v>
      </c>
      <c r="N368" s="164">
        <v>1</v>
      </c>
    </row>
    <row r="369" spans="1:14" ht="21.95" customHeight="1">
      <c r="A369" s="125">
        <v>363</v>
      </c>
      <c r="B369" s="218" t="s">
        <v>253</v>
      </c>
      <c r="C369" s="219" t="s">
        <v>83</v>
      </c>
      <c r="D369" s="211" t="s">
        <v>476</v>
      </c>
      <c r="E369" s="163" t="s">
        <v>68</v>
      </c>
      <c r="F369" s="162" t="s">
        <v>477</v>
      </c>
      <c r="G369" s="162" t="s">
        <v>90</v>
      </c>
      <c r="H369" s="163" t="s">
        <v>94</v>
      </c>
      <c r="I369" s="125" t="s">
        <v>95</v>
      </c>
      <c r="J369" s="212">
        <v>45363</v>
      </c>
      <c r="K369" s="127">
        <v>1</v>
      </c>
      <c r="L369" s="128">
        <v>0</v>
      </c>
      <c r="M369" s="121" t="s">
        <v>96</v>
      </c>
      <c r="N369" s="164">
        <v>1</v>
      </c>
    </row>
    <row r="370" spans="1:14" ht="21.95" customHeight="1">
      <c r="A370" s="121">
        <v>364</v>
      </c>
      <c r="B370" s="218" t="s">
        <v>297</v>
      </c>
      <c r="C370" s="219" t="s">
        <v>83</v>
      </c>
      <c r="D370" s="211" t="s">
        <v>476</v>
      </c>
      <c r="E370" s="163" t="s">
        <v>68</v>
      </c>
      <c r="F370" s="162" t="s">
        <v>477</v>
      </c>
      <c r="G370" s="162" t="s">
        <v>90</v>
      </c>
      <c r="H370" s="163" t="s">
        <v>94</v>
      </c>
      <c r="I370" s="125" t="s">
        <v>95</v>
      </c>
      <c r="J370" s="212">
        <v>45363</v>
      </c>
      <c r="K370" s="127">
        <v>1</v>
      </c>
      <c r="L370" s="128">
        <v>0</v>
      </c>
      <c r="M370" s="121" t="s">
        <v>96</v>
      </c>
      <c r="N370" s="164">
        <v>1</v>
      </c>
    </row>
    <row r="371" spans="1:14" ht="21.95" customHeight="1">
      <c r="A371" s="121">
        <v>365</v>
      </c>
      <c r="B371" s="218" t="s">
        <v>261</v>
      </c>
      <c r="C371" s="219" t="s">
        <v>83</v>
      </c>
      <c r="D371" s="211" t="s">
        <v>476</v>
      </c>
      <c r="E371" s="163" t="s">
        <v>68</v>
      </c>
      <c r="F371" s="162" t="s">
        <v>477</v>
      </c>
      <c r="G371" s="162" t="s">
        <v>90</v>
      </c>
      <c r="H371" s="163" t="s">
        <v>94</v>
      </c>
      <c r="I371" s="125" t="s">
        <v>95</v>
      </c>
      <c r="J371" s="212">
        <v>45363</v>
      </c>
      <c r="K371" s="127">
        <v>1</v>
      </c>
      <c r="L371" s="128">
        <v>0</v>
      </c>
      <c r="M371" s="121" t="s">
        <v>96</v>
      </c>
      <c r="N371" s="164">
        <v>1</v>
      </c>
    </row>
    <row r="372" spans="1:14" ht="21.95" customHeight="1">
      <c r="A372" s="125">
        <v>366</v>
      </c>
      <c r="B372" s="218" t="s">
        <v>330</v>
      </c>
      <c r="C372" s="219" t="s">
        <v>83</v>
      </c>
      <c r="D372" s="211" t="s">
        <v>476</v>
      </c>
      <c r="E372" s="163" t="s">
        <v>68</v>
      </c>
      <c r="F372" s="162" t="s">
        <v>477</v>
      </c>
      <c r="G372" s="162" t="s">
        <v>90</v>
      </c>
      <c r="H372" s="163" t="s">
        <v>94</v>
      </c>
      <c r="I372" s="125" t="s">
        <v>95</v>
      </c>
      <c r="J372" s="212">
        <v>45363</v>
      </c>
      <c r="K372" s="127">
        <v>1</v>
      </c>
      <c r="L372" s="128">
        <v>0</v>
      </c>
      <c r="M372" s="121" t="s">
        <v>96</v>
      </c>
      <c r="N372" s="164">
        <v>1</v>
      </c>
    </row>
    <row r="373" spans="1:14" ht="21.95" customHeight="1">
      <c r="A373" s="121">
        <v>367</v>
      </c>
      <c r="B373" s="218" t="s">
        <v>332</v>
      </c>
      <c r="C373" s="219" t="s">
        <v>83</v>
      </c>
      <c r="D373" s="211" t="s">
        <v>476</v>
      </c>
      <c r="E373" s="163" t="s">
        <v>68</v>
      </c>
      <c r="F373" s="162" t="s">
        <v>477</v>
      </c>
      <c r="G373" s="162" t="s">
        <v>90</v>
      </c>
      <c r="H373" s="163" t="s">
        <v>94</v>
      </c>
      <c r="I373" s="125" t="s">
        <v>95</v>
      </c>
      <c r="J373" s="212">
        <v>45363</v>
      </c>
      <c r="K373" s="127">
        <v>1</v>
      </c>
      <c r="L373" s="128">
        <v>0</v>
      </c>
      <c r="M373" s="121" t="s">
        <v>96</v>
      </c>
      <c r="N373" s="164">
        <v>1</v>
      </c>
    </row>
    <row r="374" spans="1:14" ht="21.95" customHeight="1">
      <c r="A374" s="121">
        <v>368</v>
      </c>
      <c r="B374" s="218" t="s">
        <v>257</v>
      </c>
      <c r="C374" s="219" t="s">
        <v>83</v>
      </c>
      <c r="D374" s="211" t="s">
        <v>476</v>
      </c>
      <c r="E374" s="163" t="s">
        <v>68</v>
      </c>
      <c r="F374" s="162" t="s">
        <v>477</v>
      </c>
      <c r="G374" s="162" t="s">
        <v>90</v>
      </c>
      <c r="H374" s="163" t="s">
        <v>94</v>
      </c>
      <c r="I374" s="125" t="s">
        <v>95</v>
      </c>
      <c r="J374" s="212">
        <v>45363</v>
      </c>
      <c r="K374" s="127">
        <v>1</v>
      </c>
      <c r="L374" s="128">
        <v>0</v>
      </c>
      <c r="M374" s="121" t="s">
        <v>96</v>
      </c>
      <c r="N374" s="164">
        <v>1</v>
      </c>
    </row>
    <row r="375" spans="1:14" ht="21.95" customHeight="1">
      <c r="A375" s="125">
        <v>369</v>
      </c>
      <c r="B375" s="218" t="s">
        <v>349</v>
      </c>
      <c r="C375" s="219" t="s">
        <v>83</v>
      </c>
      <c r="D375" s="211" t="s">
        <v>476</v>
      </c>
      <c r="E375" s="163" t="s">
        <v>68</v>
      </c>
      <c r="F375" s="162" t="s">
        <v>477</v>
      </c>
      <c r="G375" s="162" t="s">
        <v>90</v>
      </c>
      <c r="H375" s="163" t="s">
        <v>94</v>
      </c>
      <c r="I375" s="125" t="s">
        <v>95</v>
      </c>
      <c r="J375" s="212">
        <v>45363</v>
      </c>
      <c r="K375" s="127">
        <v>1</v>
      </c>
      <c r="L375" s="128">
        <v>0</v>
      </c>
      <c r="M375" s="121" t="s">
        <v>96</v>
      </c>
      <c r="N375" s="164">
        <v>1</v>
      </c>
    </row>
    <row r="376" spans="1:14" ht="21.95" customHeight="1">
      <c r="A376" s="121">
        <v>370</v>
      </c>
      <c r="B376" s="218" t="s">
        <v>286</v>
      </c>
      <c r="C376" s="219" t="s">
        <v>83</v>
      </c>
      <c r="D376" s="211" t="s">
        <v>476</v>
      </c>
      <c r="E376" s="163" t="s">
        <v>68</v>
      </c>
      <c r="F376" s="162" t="s">
        <v>477</v>
      </c>
      <c r="G376" s="162" t="s">
        <v>90</v>
      </c>
      <c r="H376" s="163" t="s">
        <v>94</v>
      </c>
      <c r="I376" s="125" t="s">
        <v>95</v>
      </c>
      <c r="J376" s="212">
        <v>45363</v>
      </c>
      <c r="K376" s="127">
        <v>1</v>
      </c>
      <c r="L376" s="128">
        <v>0</v>
      </c>
      <c r="M376" s="121" t="s">
        <v>96</v>
      </c>
      <c r="N376" s="164">
        <v>1</v>
      </c>
    </row>
    <row r="377" spans="1:14" ht="21.95" customHeight="1">
      <c r="A377" s="121">
        <v>371</v>
      </c>
      <c r="B377" s="218" t="s">
        <v>295</v>
      </c>
      <c r="C377" s="219" t="s">
        <v>83</v>
      </c>
      <c r="D377" s="211" t="s">
        <v>476</v>
      </c>
      <c r="E377" s="163" t="s">
        <v>68</v>
      </c>
      <c r="F377" s="162" t="s">
        <v>477</v>
      </c>
      <c r="G377" s="162" t="s">
        <v>90</v>
      </c>
      <c r="H377" s="163" t="s">
        <v>94</v>
      </c>
      <c r="I377" s="125" t="s">
        <v>95</v>
      </c>
      <c r="J377" s="212">
        <v>45363</v>
      </c>
      <c r="K377" s="127">
        <v>1</v>
      </c>
      <c r="L377" s="128">
        <v>0</v>
      </c>
      <c r="M377" s="121" t="s">
        <v>96</v>
      </c>
      <c r="N377" s="164">
        <v>1</v>
      </c>
    </row>
    <row r="378" spans="1:14" ht="21.95" customHeight="1">
      <c r="A378" s="125">
        <v>372</v>
      </c>
      <c r="B378" s="218" t="s">
        <v>283</v>
      </c>
      <c r="C378" s="219" t="s">
        <v>83</v>
      </c>
      <c r="D378" s="211" t="s">
        <v>476</v>
      </c>
      <c r="E378" s="163" t="s">
        <v>68</v>
      </c>
      <c r="F378" s="162" t="s">
        <v>477</v>
      </c>
      <c r="G378" s="162" t="s">
        <v>90</v>
      </c>
      <c r="H378" s="163" t="s">
        <v>94</v>
      </c>
      <c r="I378" s="125" t="s">
        <v>95</v>
      </c>
      <c r="J378" s="212">
        <v>45363</v>
      </c>
      <c r="K378" s="127">
        <v>1</v>
      </c>
      <c r="L378" s="128">
        <v>0</v>
      </c>
      <c r="M378" s="121" t="s">
        <v>96</v>
      </c>
      <c r="N378" s="164">
        <v>1</v>
      </c>
    </row>
    <row r="379" spans="1:14" ht="21.95" customHeight="1">
      <c r="A379" s="121">
        <v>373</v>
      </c>
      <c r="B379" s="218" t="s">
        <v>313</v>
      </c>
      <c r="C379" s="219" t="s">
        <v>83</v>
      </c>
      <c r="D379" s="211" t="s">
        <v>476</v>
      </c>
      <c r="E379" s="163" t="s">
        <v>68</v>
      </c>
      <c r="F379" s="162" t="s">
        <v>477</v>
      </c>
      <c r="G379" s="162" t="s">
        <v>90</v>
      </c>
      <c r="H379" s="163" t="s">
        <v>94</v>
      </c>
      <c r="I379" s="125" t="s">
        <v>95</v>
      </c>
      <c r="J379" s="212">
        <v>45363</v>
      </c>
      <c r="K379" s="127">
        <v>1</v>
      </c>
      <c r="L379" s="128">
        <v>0</v>
      </c>
      <c r="M379" s="121" t="s">
        <v>96</v>
      </c>
      <c r="N379" s="164">
        <v>1</v>
      </c>
    </row>
    <row r="380" spans="1:14" ht="21.95" customHeight="1">
      <c r="A380" s="121">
        <v>374</v>
      </c>
      <c r="B380" s="218" t="s">
        <v>230</v>
      </c>
      <c r="C380" s="219" t="s">
        <v>83</v>
      </c>
      <c r="D380" s="211" t="s">
        <v>476</v>
      </c>
      <c r="E380" s="163" t="s">
        <v>68</v>
      </c>
      <c r="F380" s="162" t="s">
        <v>477</v>
      </c>
      <c r="G380" s="162" t="s">
        <v>90</v>
      </c>
      <c r="H380" s="163" t="s">
        <v>94</v>
      </c>
      <c r="I380" s="125" t="s">
        <v>95</v>
      </c>
      <c r="J380" s="212">
        <v>45363</v>
      </c>
      <c r="K380" s="127">
        <v>1</v>
      </c>
      <c r="L380" s="128">
        <v>0</v>
      </c>
      <c r="M380" s="121" t="s">
        <v>96</v>
      </c>
      <c r="N380" s="164">
        <v>1</v>
      </c>
    </row>
    <row r="381" spans="1:14" ht="21.95" customHeight="1">
      <c r="A381" s="125">
        <v>375</v>
      </c>
      <c r="B381" s="218" t="s">
        <v>243</v>
      </c>
      <c r="C381" s="219" t="s">
        <v>83</v>
      </c>
      <c r="D381" s="211" t="s">
        <v>476</v>
      </c>
      <c r="E381" s="163" t="s">
        <v>68</v>
      </c>
      <c r="F381" s="162" t="s">
        <v>477</v>
      </c>
      <c r="G381" s="162" t="s">
        <v>90</v>
      </c>
      <c r="H381" s="163" t="s">
        <v>94</v>
      </c>
      <c r="I381" s="125" t="s">
        <v>95</v>
      </c>
      <c r="J381" s="212">
        <v>45363</v>
      </c>
      <c r="K381" s="127">
        <v>1</v>
      </c>
      <c r="L381" s="128">
        <v>0</v>
      </c>
      <c r="M381" s="121" t="s">
        <v>96</v>
      </c>
      <c r="N381" s="164">
        <v>1</v>
      </c>
    </row>
    <row r="382" spans="1:14" ht="21.95" customHeight="1">
      <c r="A382" s="121">
        <v>376</v>
      </c>
      <c r="B382" s="218" t="s">
        <v>303</v>
      </c>
      <c r="C382" s="219" t="s">
        <v>83</v>
      </c>
      <c r="D382" s="211" t="s">
        <v>476</v>
      </c>
      <c r="E382" s="163" t="s">
        <v>68</v>
      </c>
      <c r="F382" s="162" t="s">
        <v>477</v>
      </c>
      <c r="G382" s="162" t="s">
        <v>90</v>
      </c>
      <c r="H382" s="163" t="s">
        <v>94</v>
      </c>
      <c r="I382" s="125" t="s">
        <v>95</v>
      </c>
      <c r="J382" s="212">
        <v>45363</v>
      </c>
      <c r="K382" s="127">
        <v>1</v>
      </c>
      <c r="L382" s="128">
        <v>0</v>
      </c>
      <c r="M382" s="121" t="s">
        <v>96</v>
      </c>
      <c r="N382" s="164">
        <v>1</v>
      </c>
    </row>
    <row r="383" spans="1:14" ht="21.95" customHeight="1">
      <c r="A383" s="121">
        <v>377</v>
      </c>
      <c r="B383" s="218" t="s">
        <v>331</v>
      </c>
      <c r="C383" s="219" t="s">
        <v>83</v>
      </c>
      <c r="D383" s="211" t="s">
        <v>476</v>
      </c>
      <c r="E383" s="163" t="s">
        <v>68</v>
      </c>
      <c r="F383" s="162" t="s">
        <v>477</v>
      </c>
      <c r="G383" s="162" t="s">
        <v>90</v>
      </c>
      <c r="H383" s="163" t="s">
        <v>94</v>
      </c>
      <c r="I383" s="125" t="s">
        <v>95</v>
      </c>
      <c r="J383" s="212">
        <v>45363</v>
      </c>
      <c r="K383" s="127">
        <v>1</v>
      </c>
      <c r="L383" s="128">
        <v>0</v>
      </c>
      <c r="M383" s="121" t="s">
        <v>96</v>
      </c>
      <c r="N383" s="164">
        <v>1</v>
      </c>
    </row>
    <row r="384" spans="1:14" ht="21.95" customHeight="1">
      <c r="A384" s="125">
        <v>378</v>
      </c>
      <c r="B384" s="218" t="s">
        <v>248</v>
      </c>
      <c r="C384" s="219" t="s">
        <v>83</v>
      </c>
      <c r="D384" s="211" t="s">
        <v>476</v>
      </c>
      <c r="E384" s="163" t="s">
        <v>68</v>
      </c>
      <c r="F384" s="162" t="s">
        <v>477</v>
      </c>
      <c r="G384" s="162" t="s">
        <v>90</v>
      </c>
      <c r="H384" s="163" t="s">
        <v>94</v>
      </c>
      <c r="I384" s="125" t="s">
        <v>95</v>
      </c>
      <c r="J384" s="212">
        <v>45363</v>
      </c>
      <c r="K384" s="127">
        <v>1</v>
      </c>
      <c r="L384" s="128">
        <v>0</v>
      </c>
      <c r="M384" s="121" t="s">
        <v>96</v>
      </c>
      <c r="N384" s="164">
        <v>1</v>
      </c>
    </row>
    <row r="385" spans="1:14" ht="21.95" customHeight="1">
      <c r="A385" s="121">
        <v>379</v>
      </c>
      <c r="B385" s="218" t="s">
        <v>312</v>
      </c>
      <c r="C385" s="219" t="s">
        <v>83</v>
      </c>
      <c r="D385" s="211" t="s">
        <v>476</v>
      </c>
      <c r="E385" s="163" t="s">
        <v>68</v>
      </c>
      <c r="F385" s="162" t="s">
        <v>477</v>
      </c>
      <c r="G385" s="162" t="s">
        <v>90</v>
      </c>
      <c r="H385" s="163" t="s">
        <v>94</v>
      </c>
      <c r="I385" s="125" t="s">
        <v>95</v>
      </c>
      <c r="J385" s="212">
        <v>45363</v>
      </c>
      <c r="K385" s="127">
        <v>1</v>
      </c>
      <c r="L385" s="128">
        <v>0</v>
      </c>
      <c r="M385" s="121" t="s">
        <v>96</v>
      </c>
      <c r="N385" s="164">
        <v>1</v>
      </c>
    </row>
    <row r="386" spans="1:14" ht="21.95" customHeight="1">
      <c r="A386" s="121">
        <v>380</v>
      </c>
      <c r="B386" s="218" t="s">
        <v>256</v>
      </c>
      <c r="C386" s="219" t="s">
        <v>83</v>
      </c>
      <c r="D386" s="211" t="s">
        <v>476</v>
      </c>
      <c r="E386" s="163" t="s">
        <v>68</v>
      </c>
      <c r="F386" s="162" t="s">
        <v>477</v>
      </c>
      <c r="G386" s="162" t="s">
        <v>90</v>
      </c>
      <c r="H386" s="163" t="s">
        <v>94</v>
      </c>
      <c r="I386" s="125" t="s">
        <v>95</v>
      </c>
      <c r="J386" s="212">
        <v>45363</v>
      </c>
      <c r="K386" s="127">
        <v>1</v>
      </c>
      <c r="L386" s="128">
        <v>0</v>
      </c>
      <c r="M386" s="121" t="s">
        <v>96</v>
      </c>
      <c r="N386" s="164">
        <v>1</v>
      </c>
    </row>
    <row r="387" spans="1:14" ht="21.95" customHeight="1">
      <c r="A387" s="125">
        <v>381</v>
      </c>
      <c r="B387" s="218" t="s">
        <v>232</v>
      </c>
      <c r="C387" s="219" t="s">
        <v>83</v>
      </c>
      <c r="D387" s="211" t="s">
        <v>476</v>
      </c>
      <c r="E387" s="163" t="s">
        <v>68</v>
      </c>
      <c r="F387" s="162" t="s">
        <v>477</v>
      </c>
      <c r="G387" s="162" t="s">
        <v>90</v>
      </c>
      <c r="H387" s="163" t="s">
        <v>94</v>
      </c>
      <c r="I387" s="125" t="s">
        <v>95</v>
      </c>
      <c r="J387" s="212">
        <v>45363</v>
      </c>
      <c r="K387" s="127">
        <v>1</v>
      </c>
      <c r="L387" s="128">
        <v>0</v>
      </c>
      <c r="M387" s="121" t="s">
        <v>96</v>
      </c>
      <c r="N387" s="164">
        <v>1</v>
      </c>
    </row>
    <row r="388" spans="1:14" ht="21.95" customHeight="1">
      <c r="A388" s="121">
        <v>382</v>
      </c>
      <c r="B388" s="218" t="s">
        <v>234</v>
      </c>
      <c r="C388" s="219" t="s">
        <v>83</v>
      </c>
      <c r="D388" s="211" t="s">
        <v>476</v>
      </c>
      <c r="E388" s="163" t="s">
        <v>68</v>
      </c>
      <c r="F388" s="162" t="s">
        <v>477</v>
      </c>
      <c r="G388" s="162" t="s">
        <v>90</v>
      </c>
      <c r="H388" s="163" t="s">
        <v>94</v>
      </c>
      <c r="I388" s="125" t="s">
        <v>95</v>
      </c>
      <c r="J388" s="212">
        <v>45363</v>
      </c>
      <c r="K388" s="127">
        <v>1</v>
      </c>
      <c r="L388" s="128">
        <v>0</v>
      </c>
      <c r="M388" s="121" t="s">
        <v>96</v>
      </c>
      <c r="N388" s="164">
        <v>1</v>
      </c>
    </row>
    <row r="389" spans="1:14" ht="21.95" customHeight="1">
      <c r="A389" s="121">
        <v>383</v>
      </c>
      <c r="B389" s="218" t="s">
        <v>237</v>
      </c>
      <c r="C389" s="219" t="s">
        <v>83</v>
      </c>
      <c r="D389" s="211" t="s">
        <v>476</v>
      </c>
      <c r="E389" s="163" t="s">
        <v>68</v>
      </c>
      <c r="F389" s="162" t="s">
        <v>477</v>
      </c>
      <c r="G389" s="162" t="s">
        <v>90</v>
      </c>
      <c r="H389" s="163" t="s">
        <v>94</v>
      </c>
      <c r="I389" s="125" t="s">
        <v>95</v>
      </c>
      <c r="J389" s="212">
        <v>45363</v>
      </c>
      <c r="K389" s="127">
        <v>1</v>
      </c>
      <c r="L389" s="128">
        <v>0</v>
      </c>
      <c r="M389" s="121" t="s">
        <v>96</v>
      </c>
      <c r="N389" s="164">
        <v>1</v>
      </c>
    </row>
    <row r="390" spans="1:14" ht="21.95" customHeight="1">
      <c r="A390" s="125">
        <v>384</v>
      </c>
      <c r="B390" s="218" t="s">
        <v>344</v>
      </c>
      <c r="C390" s="219" t="s">
        <v>83</v>
      </c>
      <c r="D390" s="211" t="s">
        <v>476</v>
      </c>
      <c r="E390" s="163" t="s">
        <v>68</v>
      </c>
      <c r="F390" s="162" t="s">
        <v>477</v>
      </c>
      <c r="G390" s="162" t="s">
        <v>90</v>
      </c>
      <c r="H390" s="163" t="s">
        <v>94</v>
      </c>
      <c r="I390" s="125" t="s">
        <v>95</v>
      </c>
      <c r="J390" s="212">
        <v>45363</v>
      </c>
      <c r="K390" s="127">
        <v>1</v>
      </c>
      <c r="L390" s="128">
        <v>0</v>
      </c>
      <c r="M390" s="121" t="s">
        <v>96</v>
      </c>
      <c r="N390" s="164">
        <v>1</v>
      </c>
    </row>
    <row r="391" spans="1:14" ht="21.95" customHeight="1">
      <c r="A391" s="121">
        <v>385</v>
      </c>
      <c r="B391" s="218" t="s">
        <v>345</v>
      </c>
      <c r="C391" s="219" t="s">
        <v>83</v>
      </c>
      <c r="D391" s="211" t="s">
        <v>476</v>
      </c>
      <c r="E391" s="163" t="s">
        <v>68</v>
      </c>
      <c r="F391" s="162" t="s">
        <v>477</v>
      </c>
      <c r="G391" s="162" t="s">
        <v>90</v>
      </c>
      <c r="H391" s="163" t="s">
        <v>94</v>
      </c>
      <c r="I391" s="125" t="s">
        <v>95</v>
      </c>
      <c r="J391" s="212">
        <v>45363</v>
      </c>
      <c r="K391" s="127">
        <v>1</v>
      </c>
      <c r="L391" s="128">
        <v>0</v>
      </c>
      <c r="M391" s="121" t="s">
        <v>96</v>
      </c>
      <c r="N391" s="164">
        <v>1</v>
      </c>
    </row>
    <row r="392" spans="1:14" ht="21.95" customHeight="1">
      <c r="A392" s="121">
        <v>386</v>
      </c>
      <c r="B392" s="218" t="s">
        <v>323</v>
      </c>
      <c r="C392" s="219" t="s">
        <v>83</v>
      </c>
      <c r="D392" s="211" t="s">
        <v>476</v>
      </c>
      <c r="E392" s="163" t="s">
        <v>68</v>
      </c>
      <c r="F392" s="162" t="s">
        <v>477</v>
      </c>
      <c r="G392" s="162" t="s">
        <v>90</v>
      </c>
      <c r="H392" s="163" t="s">
        <v>94</v>
      </c>
      <c r="I392" s="125" t="s">
        <v>95</v>
      </c>
      <c r="J392" s="212">
        <v>45363</v>
      </c>
      <c r="K392" s="127">
        <v>1</v>
      </c>
      <c r="L392" s="128">
        <v>0</v>
      </c>
      <c r="M392" s="121" t="s">
        <v>96</v>
      </c>
      <c r="N392" s="164">
        <v>1</v>
      </c>
    </row>
    <row r="393" spans="1:14" ht="21.95" customHeight="1">
      <c r="A393" s="125">
        <v>387</v>
      </c>
      <c r="B393" s="218" t="s">
        <v>325</v>
      </c>
      <c r="C393" s="219" t="s">
        <v>83</v>
      </c>
      <c r="D393" s="211" t="s">
        <v>476</v>
      </c>
      <c r="E393" s="163" t="s">
        <v>68</v>
      </c>
      <c r="F393" s="162" t="s">
        <v>477</v>
      </c>
      <c r="G393" s="162" t="s">
        <v>90</v>
      </c>
      <c r="H393" s="163" t="s">
        <v>94</v>
      </c>
      <c r="I393" s="125" t="s">
        <v>95</v>
      </c>
      <c r="J393" s="212">
        <v>45363</v>
      </c>
      <c r="K393" s="127">
        <v>1</v>
      </c>
      <c r="L393" s="128">
        <v>0</v>
      </c>
      <c r="M393" s="121" t="s">
        <v>96</v>
      </c>
      <c r="N393" s="164">
        <v>1</v>
      </c>
    </row>
    <row r="394" spans="1:14" ht="21.95" customHeight="1">
      <c r="A394" s="121">
        <v>388</v>
      </c>
      <c r="B394" s="218" t="s">
        <v>326</v>
      </c>
      <c r="C394" s="219" t="s">
        <v>83</v>
      </c>
      <c r="D394" s="211" t="s">
        <v>476</v>
      </c>
      <c r="E394" s="163" t="s">
        <v>68</v>
      </c>
      <c r="F394" s="162" t="s">
        <v>477</v>
      </c>
      <c r="G394" s="162" t="s">
        <v>90</v>
      </c>
      <c r="H394" s="163" t="s">
        <v>94</v>
      </c>
      <c r="I394" s="125" t="s">
        <v>95</v>
      </c>
      <c r="J394" s="212">
        <v>45363</v>
      </c>
      <c r="K394" s="127">
        <v>1</v>
      </c>
      <c r="L394" s="128">
        <v>0</v>
      </c>
      <c r="M394" s="121" t="s">
        <v>96</v>
      </c>
      <c r="N394" s="164">
        <v>1</v>
      </c>
    </row>
    <row r="395" spans="1:14" ht="21.95" customHeight="1">
      <c r="A395" s="121">
        <v>389</v>
      </c>
      <c r="B395" s="218" t="s">
        <v>298</v>
      </c>
      <c r="C395" s="219" t="s">
        <v>83</v>
      </c>
      <c r="D395" s="211" t="s">
        <v>476</v>
      </c>
      <c r="E395" s="163" t="s">
        <v>68</v>
      </c>
      <c r="F395" s="162" t="s">
        <v>477</v>
      </c>
      <c r="G395" s="162" t="s">
        <v>90</v>
      </c>
      <c r="H395" s="163" t="s">
        <v>94</v>
      </c>
      <c r="I395" s="125" t="s">
        <v>95</v>
      </c>
      <c r="J395" s="212">
        <v>45363</v>
      </c>
      <c r="K395" s="127">
        <v>1</v>
      </c>
      <c r="L395" s="128">
        <v>0</v>
      </c>
      <c r="M395" s="121" t="s">
        <v>96</v>
      </c>
      <c r="N395" s="164">
        <v>1</v>
      </c>
    </row>
    <row r="396" spans="1:14" ht="21.95" customHeight="1">
      <c r="A396" s="125">
        <v>390</v>
      </c>
      <c r="B396" s="218" t="s">
        <v>328</v>
      </c>
      <c r="C396" s="219" t="s">
        <v>83</v>
      </c>
      <c r="D396" s="211" t="s">
        <v>476</v>
      </c>
      <c r="E396" s="163" t="s">
        <v>68</v>
      </c>
      <c r="F396" s="162" t="s">
        <v>477</v>
      </c>
      <c r="G396" s="162" t="s">
        <v>90</v>
      </c>
      <c r="H396" s="163" t="s">
        <v>94</v>
      </c>
      <c r="I396" s="125" t="s">
        <v>95</v>
      </c>
      <c r="J396" s="212">
        <v>45363</v>
      </c>
      <c r="K396" s="127">
        <v>1</v>
      </c>
      <c r="L396" s="128">
        <v>0</v>
      </c>
      <c r="M396" s="121" t="s">
        <v>96</v>
      </c>
      <c r="N396" s="164">
        <v>1</v>
      </c>
    </row>
    <row r="397" spans="1:14" ht="21.95" customHeight="1">
      <c r="A397" s="121">
        <v>391</v>
      </c>
      <c r="B397" s="218" t="s">
        <v>282</v>
      </c>
      <c r="C397" s="219" t="s">
        <v>83</v>
      </c>
      <c r="D397" s="211" t="s">
        <v>476</v>
      </c>
      <c r="E397" s="163" t="s">
        <v>68</v>
      </c>
      <c r="F397" s="162" t="s">
        <v>477</v>
      </c>
      <c r="G397" s="162" t="s">
        <v>90</v>
      </c>
      <c r="H397" s="163" t="s">
        <v>94</v>
      </c>
      <c r="I397" s="125" t="s">
        <v>95</v>
      </c>
      <c r="J397" s="212">
        <v>45363</v>
      </c>
      <c r="K397" s="127">
        <v>1</v>
      </c>
      <c r="L397" s="128">
        <v>0</v>
      </c>
      <c r="M397" s="121" t="s">
        <v>96</v>
      </c>
      <c r="N397" s="164">
        <v>1</v>
      </c>
    </row>
    <row r="398" spans="1:14" ht="21.95" customHeight="1">
      <c r="A398" s="121">
        <v>392</v>
      </c>
      <c r="B398" s="218" t="s">
        <v>348</v>
      </c>
      <c r="C398" s="219" t="s">
        <v>83</v>
      </c>
      <c r="D398" s="211" t="s">
        <v>476</v>
      </c>
      <c r="E398" s="163" t="s">
        <v>68</v>
      </c>
      <c r="F398" s="162" t="s">
        <v>477</v>
      </c>
      <c r="G398" s="162" t="s">
        <v>90</v>
      </c>
      <c r="H398" s="163" t="s">
        <v>94</v>
      </c>
      <c r="I398" s="125" t="s">
        <v>95</v>
      </c>
      <c r="J398" s="212">
        <v>45363</v>
      </c>
      <c r="K398" s="127">
        <v>1</v>
      </c>
      <c r="L398" s="128">
        <v>0</v>
      </c>
      <c r="M398" s="121" t="s">
        <v>96</v>
      </c>
      <c r="N398" s="164">
        <v>1</v>
      </c>
    </row>
    <row r="399" spans="1:14" ht="21.95" customHeight="1">
      <c r="A399" s="125">
        <v>393</v>
      </c>
      <c r="B399" s="213" t="s">
        <v>342</v>
      </c>
      <c r="C399" s="220" t="s">
        <v>404</v>
      </c>
      <c r="D399" s="211" t="s">
        <v>476</v>
      </c>
      <c r="E399" s="163" t="s">
        <v>68</v>
      </c>
      <c r="F399" s="162" t="s">
        <v>477</v>
      </c>
      <c r="G399" s="162" t="s">
        <v>90</v>
      </c>
      <c r="H399" s="163" t="s">
        <v>94</v>
      </c>
      <c r="I399" s="125" t="s">
        <v>95</v>
      </c>
      <c r="J399" s="212">
        <v>45363</v>
      </c>
      <c r="K399" s="127">
        <v>1</v>
      </c>
      <c r="L399" s="128">
        <v>0</v>
      </c>
      <c r="M399" s="121" t="s">
        <v>96</v>
      </c>
      <c r="N399" s="164">
        <v>1</v>
      </c>
    </row>
    <row r="400" spans="1:14" ht="21.95" customHeight="1">
      <c r="A400" s="121">
        <v>394</v>
      </c>
      <c r="B400" s="213" t="s">
        <v>335</v>
      </c>
      <c r="C400" s="220" t="s">
        <v>404</v>
      </c>
      <c r="D400" s="211" t="s">
        <v>476</v>
      </c>
      <c r="E400" s="163" t="s">
        <v>68</v>
      </c>
      <c r="F400" s="162" t="s">
        <v>477</v>
      </c>
      <c r="G400" s="162" t="s">
        <v>90</v>
      </c>
      <c r="H400" s="163" t="s">
        <v>94</v>
      </c>
      <c r="I400" s="125" t="s">
        <v>95</v>
      </c>
      <c r="J400" s="212">
        <v>45363</v>
      </c>
      <c r="K400" s="127">
        <v>1</v>
      </c>
      <c r="L400" s="128">
        <v>0</v>
      </c>
      <c r="M400" s="121" t="s">
        <v>96</v>
      </c>
      <c r="N400" s="164">
        <v>1</v>
      </c>
    </row>
    <row r="401" spans="1:14" ht="21.95" customHeight="1">
      <c r="A401" s="121">
        <v>395</v>
      </c>
      <c r="B401" s="213" t="s">
        <v>336</v>
      </c>
      <c r="C401" s="220" t="s">
        <v>404</v>
      </c>
      <c r="D401" s="211" t="s">
        <v>476</v>
      </c>
      <c r="E401" s="163" t="s">
        <v>68</v>
      </c>
      <c r="F401" s="162" t="s">
        <v>477</v>
      </c>
      <c r="G401" s="162" t="s">
        <v>90</v>
      </c>
      <c r="H401" s="163" t="s">
        <v>94</v>
      </c>
      <c r="I401" s="125" t="s">
        <v>95</v>
      </c>
      <c r="J401" s="212">
        <v>45363</v>
      </c>
      <c r="K401" s="127">
        <v>1</v>
      </c>
      <c r="L401" s="128">
        <v>0</v>
      </c>
      <c r="M401" s="121" t="s">
        <v>96</v>
      </c>
      <c r="N401" s="164">
        <v>1</v>
      </c>
    </row>
    <row r="402" spans="1:14" ht="21.95" customHeight="1">
      <c r="A402" s="125">
        <v>396</v>
      </c>
      <c r="B402" s="213" t="s">
        <v>341</v>
      </c>
      <c r="C402" s="220" t="s">
        <v>404</v>
      </c>
      <c r="D402" s="211" t="s">
        <v>476</v>
      </c>
      <c r="E402" s="163" t="s">
        <v>68</v>
      </c>
      <c r="F402" s="162" t="s">
        <v>477</v>
      </c>
      <c r="G402" s="162" t="s">
        <v>90</v>
      </c>
      <c r="H402" s="163" t="s">
        <v>94</v>
      </c>
      <c r="I402" s="125" t="s">
        <v>95</v>
      </c>
      <c r="J402" s="212">
        <v>45363</v>
      </c>
      <c r="K402" s="127">
        <v>1</v>
      </c>
      <c r="L402" s="128">
        <v>0</v>
      </c>
      <c r="M402" s="121" t="s">
        <v>96</v>
      </c>
      <c r="N402" s="164">
        <v>1</v>
      </c>
    </row>
    <row r="403" spans="1:14" ht="21.95" customHeight="1">
      <c r="A403" s="121">
        <v>397</v>
      </c>
      <c r="B403" s="213" t="s">
        <v>340</v>
      </c>
      <c r="C403" s="220" t="s">
        <v>404</v>
      </c>
      <c r="D403" s="211" t="s">
        <v>476</v>
      </c>
      <c r="E403" s="163" t="s">
        <v>68</v>
      </c>
      <c r="F403" s="162" t="s">
        <v>477</v>
      </c>
      <c r="G403" s="162" t="s">
        <v>90</v>
      </c>
      <c r="H403" s="163" t="s">
        <v>94</v>
      </c>
      <c r="I403" s="125" t="s">
        <v>95</v>
      </c>
      <c r="J403" s="212">
        <v>45363</v>
      </c>
      <c r="K403" s="127">
        <v>1</v>
      </c>
      <c r="L403" s="128">
        <v>0</v>
      </c>
      <c r="M403" s="121" t="s">
        <v>96</v>
      </c>
      <c r="N403" s="164">
        <v>1</v>
      </c>
    </row>
    <row r="404" spans="1:14" ht="21.95" customHeight="1">
      <c r="A404" s="121">
        <v>398</v>
      </c>
      <c r="B404" s="213" t="s">
        <v>334</v>
      </c>
      <c r="C404" s="220" t="s">
        <v>80</v>
      </c>
      <c r="D404" s="211" t="s">
        <v>476</v>
      </c>
      <c r="E404" s="163" t="s">
        <v>68</v>
      </c>
      <c r="F404" s="162" t="s">
        <v>477</v>
      </c>
      <c r="G404" s="162" t="s">
        <v>90</v>
      </c>
      <c r="H404" s="163" t="s">
        <v>94</v>
      </c>
      <c r="I404" s="125" t="s">
        <v>95</v>
      </c>
      <c r="J404" s="212">
        <v>45363</v>
      </c>
      <c r="K404" s="127">
        <v>1</v>
      </c>
      <c r="L404" s="128">
        <v>0</v>
      </c>
      <c r="M404" s="121" t="s">
        <v>96</v>
      </c>
      <c r="N404" s="164">
        <v>1</v>
      </c>
    </row>
    <row r="405" spans="1:14" ht="21.95" customHeight="1">
      <c r="A405" s="125">
        <v>399</v>
      </c>
      <c r="B405" s="213" t="s">
        <v>339</v>
      </c>
      <c r="C405" s="220" t="s">
        <v>408</v>
      </c>
      <c r="D405" s="211" t="s">
        <v>476</v>
      </c>
      <c r="E405" s="163" t="s">
        <v>68</v>
      </c>
      <c r="F405" s="162" t="s">
        <v>477</v>
      </c>
      <c r="G405" s="162" t="s">
        <v>90</v>
      </c>
      <c r="H405" s="163" t="s">
        <v>94</v>
      </c>
      <c r="I405" s="125" t="s">
        <v>95</v>
      </c>
      <c r="J405" s="212">
        <v>45363</v>
      </c>
      <c r="K405" s="127">
        <v>1</v>
      </c>
      <c r="L405" s="128">
        <v>0</v>
      </c>
      <c r="M405" s="121" t="s">
        <v>96</v>
      </c>
      <c r="N405" s="164">
        <v>1</v>
      </c>
    </row>
    <row r="406" spans="1:14" ht="21.95" customHeight="1">
      <c r="A406" s="121">
        <v>400</v>
      </c>
      <c r="B406" s="213" t="s">
        <v>338</v>
      </c>
      <c r="C406" s="220" t="s">
        <v>408</v>
      </c>
      <c r="D406" s="211" t="s">
        <v>476</v>
      </c>
      <c r="E406" s="163" t="s">
        <v>68</v>
      </c>
      <c r="F406" s="162" t="s">
        <v>477</v>
      </c>
      <c r="G406" s="162" t="s">
        <v>90</v>
      </c>
      <c r="H406" s="163" t="s">
        <v>94</v>
      </c>
      <c r="I406" s="125" t="s">
        <v>95</v>
      </c>
      <c r="J406" s="212">
        <v>45363</v>
      </c>
      <c r="K406" s="127">
        <v>1</v>
      </c>
      <c r="L406" s="128">
        <v>0</v>
      </c>
      <c r="M406" s="121" t="s">
        <v>96</v>
      </c>
      <c r="N406" s="164">
        <v>1</v>
      </c>
    </row>
    <row r="407" spans="1:14" ht="21.95" customHeight="1">
      <c r="A407" s="121">
        <v>401</v>
      </c>
      <c r="B407" s="213" t="s">
        <v>337</v>
      </c>
      <c r="C407" s="220" t="s">
        <v>408</v>
      </c>
      <c r="D407" s="211" t="s">
        <v>476</v>
      </c>
      <c r="E407" s="163" t="s">
        <v>68</v>
      </c>
      <c r="F407" s="162" t="s">
        <v>477</v>
      </c>
      <c r="G407" s="162" t="s">
        <v>90</v>
      </c>
      <c r="H407" s="163" t="s">
        <v>94</v>
      </c>
      <c r="I407" s="125" t="s">
        <v>95</v>
      </c>
      <c r="J407" s="212">
        <v>45363</v>
      </c>
      <c r="K407" s="127">
        <v>1</v>
      </c>
      <c r="L407" s="128">
        <v>0</v>
      </c>
      <c r="M407" s="121" t="s">
        <v>96</v>
      </c>
      <c r="N407" s="164">
        <v>1</v>
      </c>
    </row>
    <row r="408" spans="1:14" ht="21.95" customHeight="1">
      <c r="A408" s="125">
        <v>402</v>
      </c>
      <c r="B408" s="209" t="s">
        <v>109</v>
      </c>
      <c r="C408" s="221" t="s">
        <v>88</v>
      </c>
      <c r="D408" s="211" t="s">
        <v>476</v>
      </c>
      <c r="E408" s="163" t="s">
        <v>53</v>
      </c>
      <c r="F408" s="163" t="s">
        <v>464</v>
      </c>
      <c r="G408" s="163" t="s">
        <v>77</v>
      </c>
      <c r="H408" s="163" t="s">
        <v>94</v>
      </c>
      <c r="I408" s="125" t="s">
        <v>95</v>
      </c>
      <c r="J408" s="212" t="s">
        <v>481</v>
      </c>
      <c r="K408" s="127">
        <v>21</v>
      </c>
      <c r="L408" s="128">
        <v>0</v>
      </c>
      <c r="M408" s="121" t="s">
        <v>96</v>
      </c>
      <c r="N408" s="164">
        <v>2</v>
      </c>
    </row>
    <row r="409" spans="1:14" ht="21.95" customHeight="1">
      <c r="A409" s="121">
        <v>403</v>
      </c>
      <c r="B409" s="209" t="s">
        <v>113</v>
      </c>
      <c r="C409" s="221" t="s">
        <v>88</v>
      </c>
      <c r="D409" s="211" t="s">
        <v>476</v>
      </c>
      <c r="E409" s="163" t="s">
        <v>53</v>
      </c>
      <c r="F409" s="163" t="s">
        <v>464</v>
      </c>
      <c r="G409" s="163" t="s">
        <v>77</v>
      </c>
      <c r="H409" s="163" t="s">
        <v>94</v>
      </c>
      <c r="I409" s="125" t="s">
        <v>95</v>
      </c>
      <c r="J409" s="212" t="s">
        <v>481</v>
      </c>
      <c r="K409" s="127">
        <v>21</v>
      </c>
      <c r="L409" s="128">
        <v>0</v>
      </c>
      <c r="M409" s="121" t="s">
        <v>96</v>
      </c>
      <c r="N409" s="164">
        <v>2</v>
      </c>
    </row>
    <row r="410" spans="1:14" ht="21.95" customHeight="1">
      <c r="A410" s="121">
        <v>404</v>
      </c>
      <c r="B410" s="209" t="s">
        <v>110</v>
      </c>
      <c r="C410" s="221" t="s">
        <v>88</v>
      </c>
      <c r="D410" s="211" t="s">
        <v>476</v>
      </c>
      <c r="E410" s="163" t="s">
        <v>53</v>
      </c>
      <c r="F410" s="163" t="s">
        <v>464</v>
      </c>
      <c r="G410" s="163" t="s">
        <v>77</v>
      </c>
      <c r="H410" s="163" t="s">
        <v>94</v>
      </c>
      <c r="I410" s="125" t="s">
        <v>95</v>
      </c>
      <c r="J410" s="212" t="s">
        <v>481</v>
      </c>
      <c r="K410" s="127">
        <v>21</v>
      </c>
      <c r="L410" s="128">
        <v>0</v>
      </c>
      <c r="M410" s="121" t="s">
        <v>96</v>
      </c>
      <c r="N410" s="164">
        <v>2</v>
      </c>
    </row>
    <row r="411" spans="1:14" ht="21.95" customHeight="1">
      <c r="A411" s="125">
        <v>405</v>
      </c>
      <c r="B411" s="209" t="s">
        <v>111</v>
      </c>
      <c r="C411" s="221" t="s">
        <v>88</v>
      </c>
      <c r="D411" s="211" t="s">
        <v>476</v>
      </c>
      <c r="E411" s="163" t="s">
        <v>53</v>
      </c>
      <c r="F411" s="163" t="s">
        <v>464</v>
      </c>
      <c r="G411" s="163" t="s">
        <v>77</v>
      </c>
      <c r="H411" s="163" t="s">
        <v>94</v>
      </c>
      <c r="I411" s="125" t="s">
        <v>95</v>
      </c>
      <c r="J411" s="212" t="s">
        <v>481</v>
      </c>
      <c r="K411" s="127">
        <v>21</v>
      </c>
      <c r="L411" s="128">
        <v>0</v>
      </c>
      <c r="M411" s="121" t="s">
        <v>96</v>
      </c>
      <c r="N411" s="164">
        <v>2</v>
      </c>
    </row>
    <row r="412" spans="1:14" ht="21.95" customHeight="1">
      <c r="A412" s="121">
        <v>406</v>
      </c>
      <c r="B412" s="209" t="s">
        <v>107</v>
      </c>
      <c r="C412" s="221" t="s">
        <v>88</v>
      </c>
      <c r="D412" s="211" t="s">
        <v>476</v>
      </c>
      <c r="E412" s="163" t="s">
        <v>53</v>
      </c>
      <c r="F412" s="163" t="s">
        <v>464</v>
      </c>
      <c r="G412" s="163" t="s">
        <v>77</v>
      </c>
      <c r="H412" s="163" t="s">
        <v>94</v>
      </c>
      <c r="I412" s="125" t="s">
        <v>95</v>
      </c>
      <c r="J412" s="212" t="s">
        <v>481</v>
      </c>
      <c r="K412" s="127">
        <v>21</v>
      </c>
      <c r="L412" s="128">
        <v>0</v>
      </c>
      <c r="M412" s="121" t="s">
        <v>96</v>
      </c>
      <c r="N412" s="164">
        <v>2</v>
      </c>
    </row>
    <row r="413" spans="1:14" ht="21.95" customHeight="1">
      <c r="A413" s="121">
        <v>407</v>
      </c>
      <c r="B413" s="209" t="s">
        <v>114</v>
      </c>
      <c r="C413" s="221" t="s">
        <v>88</v>
      </c>
      <c r="D413" s="211" t="s">
        <v>476</v>
      </c>
      <c r="E413" s="163" t="s">
        <v>53</v>
      </c>
      <c r="F413" s="163" t="s">
        <v>464</v>
      </c>
      <c r="G413" s="163" t="s">
        <v>77</v>
      </c>
      <c r="H413" s="163" t="s">
        <v>94</v>
      </c>
      <c r="I413" s="125" t="s">
        <v>95</v>
      </c>
      <c r="J413" s="212" t="s">
        <v>481</v>
      </c>
      <c r="K413" s="127">
        <v>21</v>
      </c>
      <c r="L413" s="128">
        <v>0</v>
      </c>
      <c r="M413" s="121" t="s">
        <v>96</v>
      </c>
      <c r="N413" s="164">
        <v>2</v>
      </c>
    </row>
    <row r="414" spans="1:14" ht="21.95" customHeight="1">
      <c r="A414" s="125">
        <v>408</v>
      </c>
      <c r="B414" s="213" t="s">
        <v>117</v>
      </c>
      <c r="C414" s="221" t="s">
        <v>88</v>
      </c>
      <c r="D414" s="211" t="s">
        <v>476</v>
      </c>
      <c r="E414" s="163" t="s">
        <v>53</v>
      </c>
      <c r="F414" s="163" t="s">
        <v>464</v>
      </c>
      <c r="G414" s="163" t="s">
        <v>77</v>
      </c>
      <c r="H414" s="163" t="s">
        <v>94</v>
      </c>
      <c r="I414" s="125" t="s">
        <v>95</v>
      </c>
      <c r="J414" s="212" t="s">
        <v>481</v>
      </c>
      <c r="K414" s="127">
        <v>21</v>
      </c>
      <c r="L414" s="128">
        <v>0</v>
      </c>
      <c r="M414" s="121" t="s">
        <v>96</v>
      </c>
      <c r="N414" s="164">
        <v>2</v>
      </c>
    </row>
    <row r="415" spans="1:14" ht="21.95" customHeight="1">
      <c r="A415" s="121">
        <v>409</v>
      </c>
      <c r="B415" s="209" t="s">
        <v>108</v>
      </c>
      <c r="C415" s="221" t="s">
        <v>88</v>
      </c>
      <c r="D415" s="211" t="s">
        <v>476</v>
      </c>
      <c r="E415" s="163" t="s">
        <v>53</v>
      </c>
      <c r="F415" s="163" t="s">
        <v>464</v>
      </c>
      <c r="G415" s="163" t="s">
        <v>77</v>
      </c>
      <c r="H415" s="163" t="s">
        <v>94</v>
      </c>
      <c r="I415" s="125" t="s">
        <v>95</v>
      </c>
      <c r="J415" s="212" t="s">
        <v>481</v>
      </c>
      <c r="K415" s="127">
        <v>21</v>
      </c>
      <c r="L415" s="128">
        <v>0</v>
      </c>
      <c r="M415" s="121" t="s">
        <v>96</v>
      </c>
      <c r="N415" s="164">
        <v>2</v>
      </c>
    </row>
    <row r="416" spans="1:14" ht="21.95" customHeight="1">
      <c r="A416" s="121">
        <v>410</v>
      </c>
      <c r="B416" s="209" t="s">
        <v>123</v>
      </c>
      <c r="C416" s="222" t="s">
        <v>480</v>
      </c>
      <c r="D416" s="211" t="s">
        <v>476</v>
      </c>
      <c r="E416" s="163" t="s">
        <v>53</v>
      </c>
      <c r="F416" s="163" t="s">
        <v>482</v>
      </c>
      <c r="G416" s="163" t="s">
        <v>77</v>
      </c>
      <c r="H416" s="163" t="s">
        <v>94</v>
      </c>
      <c r="I416" s="125" t="s">
        <v>95</v>
      </c>
      <c r="J416" s="212">
        <v>45435</v>
      </c>
      <c r="K416" s="127">
        <v>1</v>
      </c>
      <c r="L416" s="128">
        <v>0</v>
      </c>
      <c r="M416" s="121" t="s">
        <v>96</v>
      </c>
      <c r="N416" s="164">
        <v>2</v>
      </c>
    </row>
    <row r="417" spans="1:14" ht="21.95" customHeight="1">
      <c r="A417" s="125">
        <v>411</v>
      </c>
      <c r="B417" s="209" t="s">
        <v>122</v>
      </c>
      <c r="C417" s="222" t="s">
        <v>480</v>
      </c>
      <c r="D417" s="211" t="s">
        <v>476</v>
      </c>
      <c r="E417" s="163" t="s">
        <v>53</v>
      </c>
      <c r="F417" s="163" t="s">
        <v>464</v>
      </c>
      <c r="G417" s="163" t="s">
        <v>77</v>
      </c>
      <c r="H417" s="163" t="s">
        <v>94</v>
      </c>
      <c r="I417" s="125" t="s">
        <v>95</v>
      </c>
      <c r="J417" s="212" t="s">
        <v>481</v>
      </c>
      <c r="K417" s="127">
        <v>21</v>
      </c>
      <c r="L417" s="128">
        <v>0</v>
      </c>
      <c r="M417" s="121" t="s">
        <v>96</v>
      </c>
      <c r="N417" s="164">
        <v>2</v>
      </c>
    </row>
    <row r="418" spans="1:14" ht="21.95" customHeight="1">
      <c r="A418" s="121">
        <v>412</v>
      </c>
      <c r="B418" s="209" t="s">
        <v>121</v>
      </c>
      <c r="C418" s="222" t="s">
        <v>421</v>
      </c>
      <c r="D418" s="211" t="s">
        <v>476</v>
      </c>
      <c r="E418" s="163" t="s">
        <v>53</v>
      </c>
      <c r="F418" s="163" t="s">
        <v>464</v>
      </c>
      <c r="G418" s="163" t="s">
        <v>77</v>
      </c>
      <c r="H418" s="163" t="s">
        <v>94</v>
      </c>
      <c r="I418" s="125" t="s">
        <v>95</v>
      </c>
      <c r="J418" s="212" t="s">
        <v>481</v>
      </c>
      <c r="K418" s="127">
        <v>21</v>
      </c>
      <c r="L418" s="128">
        <v>0</v>
      </c>
      <c r="M418" s="121" t="s">
        <v>96</v>
      </c>
      <c r="N418" s="164">
        <v>2</v>
      </c>
    </row>
    <row r="419" spans="1:14" ht="21.95" customHeight="1">
      <c r="A419" s="121">
        <v>413</v>
      </c>
      <c r="B419" s="209" t="s">
        <v>119</v>
      </c>
      <c r="C419" s="222" t="s">
        <v>421</v>
      </c>
      <c r="D419" s="211" t="s">
        <v>476</v>
      </c>
      <c r="E419" s="163" t="s">
        <v>53</v>
      </c>
      <c r="F419" s="163" t="s">
        <v>464</v>
      </c>
      <c r="G419" s="163" t="s">
        <v>77</v>
      </c>
      <c r="H419" s="163" t="s">
        <v>94</v>
      </c>
      <c r="I419" s="125" t="s">
        <v>95</v>
      </c>
      <c r="J419" s="212" t="s">
        <v>481</v>
      </c>
      <c r="K419" s="127">
        <v>21</v>
      </c>
      <c r="L419" s="128">
        <v>0</v>
      </c>
      <c r="M419" s="121" t="s">
        <v>96</v>
      </c>
      <c r="N419" s="164">
        <v>2</v>
      </c>
    </row>
    <row r="420" spans="1:14" ht="21.95" customHeight="1">
      <c r="A420" s="125">
        <v>414</v>
      </c>
      <c r="B420" s="209" t="s">
        <v>116</v>
      </c>
      <c r="C420" s="222" t="s">
        <v>421</v>
      </c>
      <c r="D420" s="211" t="s">
        <v>476</v>
      </c>
      <c r="E420" s="163" t="s">
        <v>53</v>
      </c>
      <c r="F420" s="163" t="s">
        <v>464</v>
      </c>
      <c r="G420" s="163" t="s">
        <v>77</v>
      </c>
      <c r="H420" s="163" t="s">
        <v>94</v>
      </c>
      <c r="I420" s="125" t="s">
        <v>95</v>
      </c>
      <c r="J420" s="212" t="s">
        <v>481</v>
      </c>
      <c r="K420" s="127">
        <v>21</v>
      </c>
      <c r="L420" s="128">
        <v>0</v>
      </c>
      <c r="M420" s="121" t="s">
        <v>96</v>
      </c>
      <c r="N420" s="164">
        <v>2</v>
      </c>
    </row>
    <row r="421" spans="1:14" ht="21.95" customHeight="1">
      <c r="A421" s="121">
        <v>415</v>
      </c>
      <c r="B421" s="209" t="s">
        <v>112</v>
      </c>
      <c r="C421" s="222" t="s">
        <v>421</v>
      </c>
      <c r="D421" s="211" t="s">
        <v>476</v>
      </c>
      <c r="E421" s="163" t="s">
        <v>53</v>
      </c>
      <c r="F421" s="163" t="s">
        <v>464</v>
      </c>
      <c r="G421" s="163" t="s">
        <v>77</v>
      </c>
      <c r="H421" s="163" t="s">
        <v>94</v>
      </c>
      <c r="I421" s="125" t="s">
        <v>95</v>
      </c>
      <c r="J421" s="212" t="s">
        <v>481</v>
      </c>
      <c r="K421" s="127">
        <v>21</v>
      </c>
      <c r="L421" s="128">
        <v>0</v>
      </c>
      <c r="M421" s="121" t="s">
        <v>96</v>
      </c>
      <c r="N421" s="164">
        <v>2</v>
      </c>
    </row>
    <row r="422" spans="1:14" ht="21.95" customHeight="1">
      <c r="A422" s="121">
        <v>416</v>
      </c>
      <c r="B422" s="209" t="s">
        <v>115</v>
      </c>
      <c r="C422" s="222" t="s">
        <v>421</v>
      </c>
      <c r="D422" s="211" t="s">
        <v>476</v>
      </c>
      <c r="E422" s="163" t="s">
        <v>53</v>
      </c>
      <c r="F422" s="163" t="s">
        <v>464</v>
      </c>
      <c r="G422" s="163" t="s">
        <v>77</v>
      </c>
      <c r="H422" s="163" t="s">
        <v>94</v>
      </c>
      <c r="I422" s="125" t="s">
        <v>95</v>
      </c>
      <c r="J422" s="212" t="s">
        <v>481</v>
      </c>
      <c r="K422" s="127">
        <v>21</v>
      </c>
      <c r="L422" s="128">
        <v>0</v>
      </c>
      <c r="M422" s="121" t="s">
        <v>96</v>
      </c>
      <c r="N422" s="164">
        <v>2</v>
      </c>
    </row>
    <row r="423" spans="1:14" ht="21.95" customHeight="1">
      <c r="A423" s="125">
        <v>417</v>
      </c>
      <c r="B423" s="209" t="s">
        <v>118</v>
      </c>
      <c r="C423" s="222" t="s">
        <v>421</v>
      </c>
      <c r="D423" s="211" t="s">
        <v>476</v>
      </c>
      <c r="E423" s="163" t="s">
        <v>53</v>
      </c>
      <c r="F423" s="163" t="s">
        <v>464</v>
      </c>
      <c r="G423" s="163" t="s">
        <v>77</v>
      </c>
      <c r="H423" s="163" t="s">
        <v>94</v>
      </c>
      <c r="I423" s="125" t="s">
        <v>95</v>
      </c>
      <c r="J423" s="212" t="s">
        <v>481</v>
      </c>
      <c r="K423" s="127">
        <v>21</v>
      </c>
      <c r="L423" s="128">
        <v>0</v>
      </c>
      <c r="M423" s="121" t="s">
        <v>96</v>
      </c>
      <c r="N423" s="164">
        <v>2</v>
      </c>
    </row>
    <row r="424" spans="1:14" ht="21.95" customHeight="1">
      <c r="A424" s="121">
        <v>418</v>
      </c>
      <c r="B424" s="209" t="s">
        <v>125</v>
      </c>
      <c r="C424" s="222" t="s">
        <v>421</v>
      </c>
      <c r="D424" s="211" t="s">
        <v>476</v>
      </c>
      <c r="E424" s="163" t="s">
        <v>53</v>
      </c>
      <c r="F424" s="163" t="s">
        <v>464</v>
      </c>
      <c r="G424" s="163" t="s">
        <v>77</v>
      </c>
      <c r="H424" s="163" t="s">
        <v>94</v>
      </c>
      <c r="I424" s="125" t="s">
        <v>95</v>
      </c>
      <c r="J424" s="212" t="s">
        <v>481</v>
      </c>
      <c r="K424" s="127">
        <v>21</v>
      </c>
      <c r="L424" s="128">
        <v>0</v>
      </c>
      <c r="M424" s="121" t="s">
        <v>96</v>
      </c>
      <c r="N424" s="164">
        <v>2</v>
      </c>
    </row>
    <row r="425" spans="1:14" ht="21.95" customHeight="1">
      <c r="A425" s="121">
        <v>419</v>
      </c>
      <c r="B425" s="209" t="s">
        <v>106</v>
      </c>
      <c r="C425" s="222" t="s">
        <v>421</v>
      </c>
      <c r="D425" s="211" t="s">
        <v>476</v>
      </c>
      <c r="E425" s="163" t="s">
        <v>53</v>
      </c>
      <c r="F425" s="163" t="s">
        <v>482</v>
      </c>
      <c r="G425" s="163" t="s">
        <v>77</v>
      </c>
      <c r="H425" s="163" t="s">
        <v>94</v>
      </c>
      <c r="I425" s="125" t="s">
        <v>95</v>
      </c>
      <c r="J425" s="212">
        <v>45435</v>
      </c>
      <c r="K425" s="127">
        <v>1</v>
      </c>
      <c r="L425" s="128">
        <v>0</v>
      </c>
      <c r="M425" s="121" t="s">
        <v>96</v>
      </c>
      <c r="N425" s="164">
        <v>2</v>
      </c>
    </row>
    <row r="426" spans="1:14" ht="21.95" customHeight="1">
      <c r="A426" s="125">
        <v>420</v>
      </c>
      <c r="B426" s="209" t="s">
        <v>105</v>
      </c>
      <c r="C426" s="222" t="s">
        <v>421</v>
      </c>
      <c r="D426" s="211" t="s">
        <v>476</v>
      </c>
      <c r="E426" s="163" t="s">
        <v>53</v>
      </c>
      <c r="F426" s="163" t="s">
        <v>464</v>
      </c>
      <c r="G426" s="163" t="s">
        <v>77</v>
      </c>
      <c r="H426" s="163" t="s">
        <v>94</v>
      </c>
      <c r="I426" s="125" t="s">
        <v>95</v>
      </c>
      <c r="J426" s="212" t="s">
        <v>481</v>
      </c>
      <c r="K426" s="127">
        <v>21</v>
      </c>
      <c r="L426" s="128">
        <v>0</v>
      </c>
      <c r="M426" s="121" t="s">
        <v>96</v>
      </c>
      <c r="N426" s="164">
        <v>2</v>
      </c>
    </row>
    <row r="427" spans="1:14" ht="21.95" customHeight="1">
      <c r="A427" s="121">
        <v>421</v>
      </c>
      <c r="B427" s="209" t="s">
        <v>124</v>
      </c>
      <c r="C427" s="222" t="s">
        <v>421</v>
      </c>
      <c r="D427" s="211" t="s">
        <v>476</v>
      </c>
      <c r="E427" s="163" t="s">
        <v>53</v>
      </c>
      <c r="F427" s="163" t="s">
        <v>464</v>
      </c>
      <c r="G427" s="163" t="s">
        <v>77</v>
      </c>
      <c r="H427" s="163" t="s">
        <v>94</v>
      </c>
      <c r="I427" s="125" t="s">
        <v>95</v>
      </c>
      <c r="J427" s="212" t="s">
        <v>481</v>
      </c>
      <c r="K427" s="127">
        <v>21</v>
      </c>
      <c r="L427" s="128">
        <v>0</v>
      </c>
      <c r="M427" s="121" t="s">
        <v>96</v>
      </c>
      <c r="N427" s="164">
        <v>2</v>
      </c>
    </row>
    <row r="428" spans="1:14" ht="21.95" customHeight="1">
      <c r="A428" s="121">
        <v>422</v>
      </c>
      <c r="B428" s="209" t="s">
        <v>126</v>
      </c>
      <c r="C428" s="223" t="s">
        <v>67</v>
      </c>
      <c r="D428" s="211" t="s">
        <v>476</v>
      </c>
      <c r="E428" s="163" t="s">
        <v>53</v>
      </c>
      <c r="F428" s="163" t="s">
        <v>482</v>
      </c>
      <c r="G428" s="163" t="s">
        <v>77</v>
      </c>
      <c r="H428" s="163" t="s">
        <v>94</v>
      </c>
      <c r="I428" s="125" t="s">
        <v>95</v>
      </c>
      <c r="J428" s="212">
        <v>45435</v>
      </c>
      <c r="K428" s="127">
        <v>1</v>
      </c>
      <c r="L428" s="128">
        <v>0</v>
      </c>
      <c r="M428" s="121" t="s">
        <v>96</v>
      </c>
      <c r="N428" s="164">
        <v>2</v>
      </c>
    </row>
    <row r="429" spans="1:14" ht="21.95" customHeight="1">
      <c r="A429" s="125">
        <v>423</v>
      </c>
      <c r="B429" s="209" t="s">
        <v>127</v>
      </c>
      <c r="C429" s="223" t="s">
        <v>67</v>
      </c>
      <c r="D429" s="211" t="s">
        <v>476</v>
      </c>
      <c r="E429" s="163" t="s">
        <v>53</v>
      </c>
      <c r="F429" s="163" t="s">
        <v>464</v>
      </c>
      <c r="G429" s="163" t="s">
        <v>77</v>
      </c>
      <c r="H429" s="163" t="s">
        <v>94</v>
      </c>
      <c r="I429" s="125" t="s">
        <v>95</v>
      </c>
      <c r="J429" s="212" t="s">
        <v>481</v>
      </c>
      <c r="K429" s="127">
        <v>21</v>
      </c>
      <c r="L429" s="128">
        <v>0</v>
      </c>
      <c r="M429" s="121" t="s">
        <v>96</v>
      </c>
      <c r="N429" s="164">
        <v>2</v>
      </c>
    </row>
    <row r="430" spans="1:14" ht="21.95" customHeight="1">
      <c r="A430" s="121">
        <v>424</v>
      </c>
      <c r="B430" s="209" t="s">
        <v>130</v>
      </c>
      <c r="C430" s="223" t="s">
        <v>67</v>
      </c>
      <c r="D430" s="211" t="s">
        <v>476</v>
      </c>
      <c r="E430" s="163" t="s">
        <v>53</v>
      </c>
      <c r="F430" s="163" t="s">
        <v>464</v>
      </c>
      <c r="G430" s="163" t="s">
        <v>77</v>
      </c>
      <c r="H430" s="163" t="s">
        <v>94</v>
      </c>
      <c r="I430" s="125" t="s">
        <v>95</v>
      </c>
      <c r="J430" s="212" t="s">
        <v>481</v>
      </c>
      <c r="K430" s="127">
        <v>21</v>
      </c>
      <c r="L430" s="128">
        <v>0</v>
      </c>
      <c r="M430" s="121" t="s">
        <v>96</v>
      </c>
      <c r="N430" s="164">
        <v>2</v>
      </c>
    </row>
    <row r="431" spans="1:14" ht="21.95" customHeight="1">
      <c r="A431" s="121">
        <v>425</v>
      </c>
      <c r="B431" s="209" t="s">
        <v>128</v>
      </c>
      <c r="C431" s="223" t="s">
        <v>67</v>
      </c>
      <c r="D431" s="211" t="s">
        <v>476</v>
      </c>
      <c r="E431" s="163" t="s">
        <v>53</v>
      </c>
      <c r="F431" s="163" t="s">
        <v>464</v>
      </c>
      <c r="G431" s="163" t="s">
        <v>77</v>
      </c>
      <c r="H431" s="163" t="s">
        <v>94</v>
      </c>
      <c r="I431" s="125" t="s">
        <v>95</v>
      </c>
      <c r="J431" s="212" t="s">
        <v>481</v>
      </c>
      <c r="K431" s="127">
        <v>21</v>
      </c>
      <c r="L431" s="128">
        <v>0</v>
      </c>
      <c r="M431" s="121" t="s">
        <v>96</v>
      </c>
      <c r="N431" s="164">
        <v>2</v>
      </c>
    </row>
    <row r="432" spans="1:14" ht="21.95" customHeight="1">
      <c r="A432" s="125">
        <v>426</v>
      </c>
      <c r="B432" s="209" t="s">
        <v>129</v>
      </c>
      <c r="C432" s="223" t="s">
        <v>67</v>
      </c>
      <c r="D432" s="211" t="s">
        <v>476</v>
      </c>
      <c r="E432" s="163" t="s">
        <v>53</v>
      </c>
      <c r="F432" s="163" t="s">
        <v>464</v>
      </c>
      <c r="G432" s="163" t="s">
        <v>77</v>
      </c>
      <c r="H432" s="163" t="s">
        <v>94</v>
      </c>
      <c r="I432" s="125" t="s">
        <v>95</v>
      </c>
      <c r="J432" s="212" t="s">
        <v>481</v>
      </c>
      <c r="K432" s="127">
        <v>21</v>
      </c>
      <c r="L432" s="128">
        <v>0</v>
      </c>
      <c r="M432" s="121" t="s">
        <v>96</v>
      </c>
      <c r="N432" s="164">
        <v>2</v>
      </c>
    </row>
    <row r="433" spans="1:14" ht="21.95" customHeight="1">
      <c r="A433" s="121">
        <v>427</v>
      </c>
      <c r="B433" s="166" t="s">
        <v>120</v>
      </c>
      <c r="C433" s="219" t="s">
        <v>421</v>
      </c>
      <c r="D433" s="211" t="s">
        <v>476</v>
      </c>
      <c r="E433" s="163" t="s">
        <v>53</v>
      </c>
      <c r="F433" s="162" t="s">
        <v>477</v>
      </c>
      <c r="G433" s="162" t="s">
        <v>90</v>
      </c>
      <c r="H433" s="163" t="s">
        <v>94</v>
      </c>
      <c r="I433" s="125" t="s">
        <v>95</v>
      </c>
      <c r="J433" s="212">
        <v>45363</v>
      </c>
      <c r="K433" s="127">
        <v>1</v>
      </c>
      <c r="L433" s="128">
        <v>0</v>
      </c>
      <c r="M433" s="121" t="s">
        <v>96</v>
      </c>
      <c r="N433" s="164">
        <v>1</v>
      </c>
    </row>
    <row r="434" spans="1:14" ht="21.95" customHeight="1">
      <c r="A434" s="121">
        <v>428</v>
      </c>
      <c r="B434" s="166" t="s">
        <v>120</v>
      </c>
      <c r="C434" s="219" t="s">
        <v>421</v>
      </c>
      <c r="D434" s="211" t="s">
        <v>476</v>
      </c>
      <c r="E434" s="163" t="s">
        <v>53</v>
      </c>
      <c r="F434" s="163" t="s">
        <v>464</v>
      </c>
      <c r="G434" s="163" t="s">
        <v>77</v>
      </c>
      <c r="H434" s="163" t="s">
        <v>94</v>
      </c>
      <c r="I434" s="125" t="s">
        <v>95</v>
      </c>
      <c r="J434" s="212" t="s">
        <v>481</v>
      </c>
      <c r="K434" s="127">
        <v>21</v>
      </c>
      <c r="L434" s="128">
        <v>0</v>
      </c>
      <c r="M434" s="121" t="s">
        <v>96</v>
      </c>
      <c r="N434" s="164">
        <v>2</v>
      </c>
    </row>
    <row r="435" spans="1:14" ht="21.95" customHeight="1">
      <c r="A435" s="125">
        <v>429</v>
      </c>
      <c r="B435" s="209" t="s">
        <v>175</v>
      </c>
      <c r="C435" s="216" t="s">
        <v>86</v>
      </c>
      <c r="D435" s="211" t="s">
        <v>476</v>
      </c>
      <c r="E435" s="163" t="s">
        <v>68</v>
      </c>
      <c r="F435" s="163" t="s">
        <v>464</v>
      </c>
      <c r="G435" s="163" t="s">
        <v>77</v>
      </c>
      <c r="H435" s="163" t="s">
        <v>94</v>
      </c>
      <c r="I435" s="125" t="s">
        <v>95</v>
      </c>
      <c r="J435" s="212" t="s">
        <v>481</v>
      </c>
      <c r="K435" s="127">
        <v>21</v>
      </c>
      <c r="L435" s="128">
        <v>0</v>
      </c>
      <c r="M435" s="121" t="s">
        <v>96</v>
      </c>
      <c r="N435" s="164">
        <v>2</v>
      </c>
    </row>
    <row r="436" spans="1:14" ht="21.95" customHeight="1">
      <c r="A436" s="121">
        <v>430</v>
      </c>
      <c r="B436" s="209" t="s">
        <v>179</v>
      </c>
      <c r="C436" s="216" t="s">
        <v>86</v>
      </c>
      <c r="D436" s="211" t="s">
        <v>476</v>
      </c>
      <c r="E436" s="163" t="s">
        <v>68</v>
      </c>
      <c r="F436" s="163" t="s">
        <v>464</v>
      </c>
      <c r="G436" s="163" t="s">
        <v>77</v>
      </c>
      <c r="H436" s="163" t="s">
        <v>94</v>
      </c>
      <c r="I436" s="125" t="s">
        <v>95</v>
      </c>
      <c r="J436" s="212" t="s">
        <v>481</v>
      </c>
      <c r="K436" s="127">
        <v>21</v>
      </c>
      <c r="L436" s="128">
        <v>0</v>
      </c>
      <c r="M436" s="121" t="s">
        <v>96</v>
      </c>
      <c r="N436" s="164">
        <v>2</v>
      </c>
    </row>
    <row r="437" spans="1:14" ht="21.95" customHeight="1">
      <c r="A437" s="121">
        <v>431</v>
      </c>
      <c r="B437" s="209" t="s">
        <v>182</v>
      </c>
      <c r="C437" s="216" t="s">
        <v>86</v>
      </c>
      <c r="D437" s="211" t="s">
        <v>476</v>
      </c>
      <c r="E437" s="163" t="s">
        <v>68</v>
      </c>
      <c r="F437" s="163" t="s">
        <v>464</v>
      </c>
      <c r="G437" s="163" t="s">
        <v>77</v>
      </c>
      <c r="H437" s="163" t="s">
        <v>94</v>
      </c>
      <c r="I437" s="125" t="s">
        <v>95</v>
      </c>
      <c r="J437" s="212" t="s">
        <v>481</v>
      </c>
      <c r="K437" s="127">
        <v>21</v>
      </c>
      <c r="L437" s="128">
        <v>0</v>
      </c>
      <c r="M437" s="121" t="s">
        <v>96</v>
      </c>
      <c r="N437" s="164">
        <v>2</v>
      </c>
    </row>
    <row r="438" spans="1:14" ht="21.95" customHeight="1">
      <c r="A438" s="125">
        <v>432</v>
      </c>
      <c r="B438" s="209" t="s">
        <v>176</v>
      </c>
      <c r="C438" s="216" t="s">
        <v>86</v>
      </c>
      <c r="D438" s="211" t="s">
        <v>476</v>
      </c>
      <c r="E438" s="163" t="s">
        <v>68</v>
      </c>
      <c r="F438" s="163" t="s">
        <v>464</v>
      </c>
      <c r="G438" s="163" t="s">
        <v>77</v>
      </c>
      <c r="H438" s="163" t="s">
        <v>94</v>
      </c>
      <c r="I438" s="125" t="s">
        <v>95</v>
      </c>
      <c r="J438" s="212" t="s">
        <v>481</v>
      </c>
      <c r="K438" s="127">
        <v>21</v>
      </c>
      <c r="L438" s="128">
        <v>0</v>
      </c>
      <c r="M438" s="121" t="s">
        <v>96</v>
      </c>
      <c r="N438" s="164">
        <v>2</v>
      </c>
    </row>
    <row r="439" spans="1:14" ht="21.95" customHeight="1">
      <c r="A439" s="121">
        <v>433</v>
      </c>
      <c r="B439" s="209" t="s">
        <v>185</v>
      </c>
      <c r="C439" s="216" t="s">
        <v>86</v>
      </c>
      <c r="D439" s="211" t="s">
        <v>476</v>
      </c>
      <c r="E439" s="163" t="s">
        <v>68</v>
      </c>
      <c r="F439" s="163" t="s">
        <v>464</v>
      </c>
      <c r="G439" s="163" t="s">
        <v>77</v>
      </c>
      <c r="H439" s="163" t="s">
        <v>94</v>
      </c>
      <c r="I439" s="125" t="s">
        <v>95</v>
      </c>
      <c r="J439" s="212" t="s">
        <v>481</v>
      </c>
      <c r="K439" s="127">
        <v>21</v>
      </c>
      <c r="L439" s="128">
        <v>0</v>
      </c>
      <c r="M439" s="121" t="s">
        <v>96</v>
      </c>
      <c r="N439" s="164">
        <v>2</v>
      </c>
    </row>
    <row r="440" spans="1:14" ht="21.95" customHeight="1">
      <c r="A440" s="121">
        <v>434</v>
      </c>
      <c r="B440" s="209" t="s">
        <v>180</v>
      </c>
      <c r="C440" s="216" t="s">
        <v>86</v>
      </c>
      <c r="D440" s="211" t="s">
        <v>476</v>
      </c>
      <c r="E440" s="163" t="s">
        <v>68</v>
      </c>
      <c r="F440" s="163" t="s">
        <v>464</v>
      </c>
      <c r="G440" s="163" t="s">
        <v>77</v>
      </c>
      <c r="H440" s="163" t="s">
        <v>94</v>
      </c>
      <c r="I440" s="125" t="s">
        <v>95</v>
      </c>
      <c r="J440" s="212" t="s">
        <v>481</v>
      </c>
      <c r="K440" s="127">
        <v>21</v>
      </c>
      <c r="L440" s="128">
        <v>0</v>
      </c>
      <c r="M440" s="121" t="s">
        <v>96</v>
      </c>
      <c r="N440" s="164">
        <v>2</v>
      </c>
    </row>
    <row r="441" spans="1:14" ht="21.95" customHeight="1">
      <c r="A441" s="125">
        <v>435</v>
      </c>
      <c r="B441" s="209" t="s">
        <v>198</v>
      </c>
      <c r="C441" s="216" t="s">
        <v>86</v>
      </c>
      <c r="D441" s="211" t="s">
        <v>476</v>
      </c>
      <c r="E441" s="163" t="s">
        <v>68</v>
      </c>
      <c r="F441" s="163" t="s">
        <v>464</v>
      </c>
      <c r="G441" s="163" t="s">
        <v>77</v>
      </c>
      <c r="H441" s="163" t="s">
        <v>94</v>
      </c>
      <c r="I441" s="125" t="s">
        <v>95</v>
      </c>
      <c r="J441" s="212" t="s">
        <v>481</v>
      </c>
      <c r="K441" s="127">
        <v>21</v>
      </c>
      <c r="L441" s="128">
        <v>0</v>
      </c>
      <c r="M441" s="121" t="s">
        <v>96</v>
      </c>
      <c r="N441" s="164">
        <v>2</v>
      </c>
    </row>
    <row r="442" spans="1:14" ht="21.95" customHeight="1">
      <c r="A442" s="121">
        <v>436</v>
      </c>
      <c r="B442" s="209" t="s">
        <v>203</v>
      </c>
      <c r="C442" s="216" t="s">
        <v>86</v>
      </c>
      <c r="D442" s="211" t="s">
        <v>476</v>
      </c>
      <c r="E442" s="163" t="s">
        <v>68</v>
      </c>
      <c r="F442" s="163" t="s">
        <v>464</v>
      </c>
      <c r="G442" s="163" t="s">
        <v>77</v>
      </c>
      <c r="H442" s="163" t="s">
        <v>94</v>
      </c>
      <c r="I442" s="125" t="s">
        <v>95</v>
      </c>
      <c r="J442" s="212" t="s">
        <v>481</v>
      </c>
      <c r="K442" s="127">
        <v>21</v>
      </c>
      <c r="L442" s="128">
        <v>0</v>
      </c>
      <c r="M442" s="121" t="s">
        <v>96</v>
      </c>
      <c r="N442" s="164">
        <v>2</v>
      </c>
    </row>
    <row r="443" spans="1:14" ht="21.95" customHeight="1">
      <c r="A443" s="121">
        <v>437</v>
      </c>
      <c r="B443" s="209" t="s">
        <v>199</v>
      </c>
      <c r="C443" s="216" t="s">
        <v>86</v>
      </c>
      <c r="D443" s="211" t="s">
        <v>476</v>
      </c>
      <c r="E443" s="163" t="s">
        <v>68</v>
      </c>
      <c r="F443" s="163" t="s">
        <v>464</v>
      </c>
      <c r="G443" s="163" t="s">
        <v>77</v>
      </c>
      <c r="H443" s="163" t="s">
        <v>94</v>
      </c>
      <c r="I443" s="125" t="s">
        <v>95</v>
      </c>
      <c r="J443" s="212" t="s">
        <v>481</v>
      </c>
      <c r="K443" s="127">
        <v>21</v>
      </c>
      <c r="L443" s="128">
        <v>0</v>
      </c>
      <c r="M443" s="121" t="s">
        <v>96</v>
      </c>
      <c r="N443" s="164">
        <v>2</v>
      </c>
    </row>
    <row r="444" spans="1:14" ht="21.95" customHeight="1">
      <c r="A444" s="125">
        <v>438</v>
      </c>
      <c r="B444" s="209" t="s">
        <v>229</v>
      </c>
      <c r="C444" s="216" t="s">
        <v>86</v>
      </c>
      <c r="D444" s="211" t="s">
        <v>476</v>
      </c>
      <c r="E444" s="163" t="s">
        <v>68</v>
      </c>
      <c r="F444" s="163" t="s">
        <v>464</v>
      </c>
      <c r="G444" s="163" t="s">
        <v>77</v>
      </c>
      <c r="H444" s="163" t="s">
        <v>94</v>
      </c>
      <c r="I444" s="125" t="s">
        <v>95</v>
      </c>
      <c r="J444" s="212" t="s">
        <v>481</v>
      </c>
      <c r="K444" s="127">
        <v>21</v>
      </c>
      <c r="L444" s="128">
        <v>0</v>
      </c>
      <c r="M444" s="121" t="s">
        <v>96</v>
      </c>
      <c r="N444" s="164">
        <v>2</v>
      </c>
    </row>
    <row r="445" spans="1:14" ht="21.95" customHeight="1">
      <c r="A445" s="121">
        <v>439</v>
      </c>
      <c r="B445" s="209" t="s">
        <v>183</v>
      </c>
      <c r="C445" s="216" t="s">
        <v>86</v>
      </c>
      <c r="D445" s="211" t="s">
        <v>476</v>
      </c>
      <c r="E445" s="163" t="s">
        <v>68</v>
      </c>
      <c r="F445" s="163" t="s">
        <v>464</v>
      </c>
      <c r="G445" s="163" t="s">
        <v>77</v>
      </c>
      <c r="H445" s="163" t="s">
        <v>94</v>
      </c>
      <c r="I445" s="125" t="s">
        <v>95</v>
      </c>
      <c r="J445" s="212" t="s">
        <v>481</v>
      </c>
      <c r="K445" s="127">
        <v>21</v>
      </c>
      <c r="L445" s="128">
        <v>0</v>
      </c>
      <c r="M445" s="121" t="s">
        <v>96</v>
      </c>
      <c r="N445" s="164">
        <v>2</v>
      </c>
    </row>
    <row r="446" spans="1:14" ht="21.95" customHeight="1">
      <c r="A446" s="121">
        <v>440</v>
      </c>
      <c r="B446" s="209" t="s">
        <v>201</v>
      </c>
      <c r="C446" s="216" t="s">
        <v>86</v>
      </c>
      <c r="D446" s="211" t="s">
        <v>476</v>
      </c>
      <c r="E446" s="163" t="s">
        <v>68</v>
      </c>
      <c r="F446" s="163" t="s">
        <v>482</v>
      </c>
      <c r="G446" s="163" t="s">
        <v>77</v>
      </c>
      <c r="H446" s="163" t="s">
        <v>94</v>
      </c>
      <c r="I446" s="125" t="s">
        <v>95</v>
      </c>
      <c r="J446" s="212">
        <v>45435</v>
      </c>
      <c r="K446" s="127">
        <v>1</v>
      </c>
      <c r="L446" s="128">
        <v>0</v>
      </c>
      <c r="M446" s="121" t="s">
        <v>96</v>
      </c>
      <c r="N446" s="164">
        <v>2</v>
      </c>
    </row>
    <row r="447" spans="1:14" ht="21.95" customHeight="1">
      <c r="A447" s="125">
        <v>441</v>
      </c>
      <c r="B447" s="217" t="s">
        <v>193</v>
      </c>
      <c r="C447" s="216" t="s">
        <v>86</v>
      </c>
      <c r="D447" s="211" t="s">
        <v>476</v>
      </c>
      <c r="E447" s="163" t="s">
        <v>68</v>
      </c>
      <c r="F447" s="163" t="s">
        <v>464</v>
      </c>
      <c r="G447" s="163" t="s">
        <v>77</v>
      </c>
      <c r="H447" s="163" t="s">
        <v>94</v>
      </c>
      <c r="I447" s="125" t="s">
        <v>95</v>
      </c>
      <c r="J447" s="212" t="s">
        <v>481</v>
      </c>
      <c r="K447" s="127">
        <v>21</v>
      </c>
      <c r="L447" s="128">
        <v>0</v>
      </c>
      <c r="M447" s="121" t="s">
        <v>96</v>
      </c>
      <c r="N447" s="164">
        <v>2</v>
      </c>
    </row>
    <row r="448" spans="1:14" ht="21.95" customHeight="1">
      <c r="A448" s="121">
        <v>442</v>
      </c>
      <c r="B448" s="209" t="s">
        <v>190</v>
      </c>
      <c r="C448" s="216" t="s">
        <v>86</v>
      </c>
      <c r="D448" s="211" t="s">
        <v>476</v>
      </c>
      <c r="E448" s="163" t="s">
        <v>68</v>
      </c>
      <c r="F448" s="163" t="s">
        <v>464</v>
      </c>
      <c r="G448" s="163" t="s">
        <v>77</v>
      </c>
      <c r="H448" s="163" t="s">
        <v>94</v>
      </c>
      <c r="I448" s="125" t="s">
        <v>95</v>
      </c>
      <c r="J448" s="212" t="s">
        <v>481</v>
      </c>
      <c r="K448" s="127">
        <v>21</v>
      </c>
      <c r="L448" s="128">
        <v>0</v>
      </c>
      <c r="M448" s="121" t="s">
        <v>96</v>
      </c>
      <c r="N448" s="164">
        <v>2</v>
      </c>
    </row>
    <row r="449" spans="1:14" ht="21.95" customHeight="1">
      <c r="A449" s="121">
        <v>443</v>
      </c>
      <c r="B449" s="209" t="s">
        <v>202</v>
      </c>
      <c r="C449" s="216" t="s">
        <v>86</v>
      </c>
      <c r="D449" s="211" t="s">
        <v>476</v>
      </c>
      <c r="E449" s="163" t="s">
        <v>68</v>
      </c>
      <c r="F449" s="163" t="s">
        <v>464</v>
      </c>
      <c r="G449" s="163" t="s">
        <v>77</v>
      </c>
      <c r="H449" s="163" t="s">
        <v>94</v>
      </c>
      <c r="I449" s="125" t="s">
        <v>95</v>
      </c>
      <c r="J449" s="212" t="s">
        <v>481</v>
      </c>
      <c r="K449" s="127">
        <v>21</v>
      </c>
      <c r="L449" s="128">
        <v>0</v>
      </c>
      <c r="M449" s="121" t="s">
        <v>96</v>
      </c>
      <c r="N449" s="164">
        <v>2</v>
      </c>
    </row>
    <row r="450" spans="1:14" ht="21.95" customHeight="1">
      <c r="A450" s="125">
        <v>444</v>
      </c>
      <c r="B450" s="209" t="s">
        <v>206</v>
      </c>
      <c r="C450" s="216" t="s">
        <v>86</v>
      </c>
      <c r="D450" s="211" t="s">
        <v>476</v>
      </c>
      <c r="E450" s="163" t="s">
        <v>68</v>
      </c>
      <c r="F450" s="163" t="s">
        <v>464</v>
      </c>
      <c r="G450" s="163" t="s">
        <v>77</v>
      </c>
      <c r="H450" s="163" t="s">
        <v>94</v>
      </c>
      <c r="I450" s="125" t="s">
        <v>95</v>
      </c>
      <c r="J450" s="212" t="s">
        <v>481</v>
      </c>
      <c r="K450" s="127">
        <v>21</v>
      </c>
      <c r="L450" s="128">
        <v>0</v>
      </c>
      <c r="M450" s="121" t="s">
        <v>96</v>
      </c>
      <c r="N450" s="164">
        <v>2</v>
      </c>
    </row>
    <row r="451" spans="1:14" ht="21.95" customHeight="1">
      <c r="A451" s="121">
        <v>445</v>
      </c>
      <c r="B451" s="209" t="s">
        <v>228</v>
      </c>
      <c r="C451" s="216" t="s">
        <v>86</v>
      </c>
      <c r="D451" s="211" t="s">
        <v>476</v>
      </c>
      <c r="E451" s="163" t="s">
        <v>68</v>
      </c>
      <c r="F451" s="163" t="s">
        <v>464</v>
      </c>
      <c r="G451" s="163" t="s">
        <v>77</v>
      </c>
      <c r="H451" s="163" t="s">
        <v>94</v>
      </c>
      <c r="I451" s="125" t="s">
        <v>95</v>
      </c>
      <c r="J451" s="212" t="s">
        <v>481</v>
      </c>
      <c r="K451" s="127">
        <v>21</v>
      </c>
      <c r="L451" s="128">
        <v>0</v>
      </c>
      <c r="M451" s="121" t="s">
        <v>96</v>
      </c>
      <c r="N451" s="164">
        <v>2</v>
      </c>
    </row>
    <row r="452" spans="1:14" ht="21.95" customHeight="1">
      <c r="A452" s="121">
        <v>446</v>
      </c>
      <c r="B452" s="209" t="s">
        <v>178</v>
      </c>
      <c r="C452" s="216" t="s">
        <v>86</v>
      </c>
      <c r="D452" s="211" t="s">
        <v>476</v>
      </c>
      <c r="E452" s="163" t="s">
        <v>68</v>
      </c>
      <c r="F452" s="163" t="s">
        <v>464</v>
      </c>
      <c r="G452" s="163" t="s">
        <v>77</v>
      </c>
      <c r="H452" s="163" t="s">
        <v>94</v>
      </c>
      <c r="I452" s="125" t="s">
        <v>95</v>
      </c>
      <c r="J452" s="212" t="s">
        <v>481</v>
      </c>
      <c r="K452" s="127">
        <v>21</v>
      </c>
      <c r="L452" s="128">
        <v>0</v>
      </c>
      <c r="M452" s="121" t="s">
        <v>96</v>
      </c>
      <c r="N452" s="164">
        <v>2</v>
      </c>
    </row>
    <row r="453" spans="1:14" ht="21.95" customHeight="1">
      <c r="A453" s="125">
        <v>447</v>
      </c>
      <c r="B453" s="209" t="s">
        <v>187</v>
      </c>
      <c r="C453" s="216" t="s">
        <v>86</v>
      </c>
      <c r="D453" s="211" t="s">
        <v>476</v>
      </c>
      <c r="E453" s="163" t="s">
        <v>68</v>
      </c>
      <c r="F453" s="163" t="s">
        <v>464</v>
      </c>
      <c r="G453" s="163" t="s">
        <v>77</v>
      </c>
      <c r="H453" s="163" t="s">
        <v>94</v>
      </c>
      <c r="I453" s="125" t="s">
        <v>95</v>
      </c>
      <c r="J453" s="212" t="s">
        <v>481</v>
      </c>
      <c r="K453" s="127">
        <v>21</v>
      </c>
      <c r="L453" s="128">
        <v>0</v>
      </c>
      <c r="M453" s="121" t="s">
        <v>96</v>
      </c>
      <c r="N453" s="164">
        <v>2</v>
      </c>
    </row>
    <row r="454" spans="1:14" ht="21.95" customHeight="1">
      <c r="A454" s="121">
        <v>448</v>
      </c>
      <c r="B454" s="209" t="s">
        <v>174</v>
      </c>
      <c r="C454" s="216" t="s">
        <v>86</v>
      </c>
      <c r="D454" s="211" t="s">
        <v>476</v>
      </c>
      <c r="E454" s="163" t="s">
        <v>68</v>
      </c>
      <c r="F454" s="163" t="s">
        <v>464</v>
      </c>
      <c r="G454" s="163" t="s">
        <v>77</v>
      </c>
      <c r="H454" s="163" t="s">
        <v>94</v>
      </c>
      <c r="I454" s="125" t="s">
        <v>95</v>
      </c>
      <c r="J454" s="212" t="s">
        <v>481</v>
      </c>
      <c r="K454" s="127">
        <v>21</v>
      </c>
      <c r="L454" s="128">
        <v>0</v>
      </c>
      <c r="M454" s="121" t="s">
        <v>96</v>
      </c>
      <c r="N454" s="164">
        <v>2</v>
      </c>
    </row>
    <row r="455" spans="1:14" ht="21.95" customHeight="1">
      <c r="A455" s="121">
        <v>449</v>
      </c>
      <c r="B455" s="209" t="s">
        <v>196</v>
      </c>
      <c r="C455" s="216" t="s">
        <v>86</v>
      </c>
      <c r="D455" s="211" t="s">
        <v>476</v>
      </c>
      <c r="E455" s="163" t="s">
        <v>68</v>
      </c>
      <c r="F455" s="163" t="s">
        <v>464</v>
      </c>
      <c r="G455" s="163" t="s">
        <v>77</v>
      </c>
      <c r="H455" s="163" t="s">
        <v>94</v>
      </c>
      <c r="I455" s="125" t="s">
        <v>95</v>
      </c>
      <c r="J455" s="212" t="s">
        <v>481</v>
      </c>
      <c r="K455" s="127">
        <v>21</v>
      </c>
      <c r="L455" s="128">
        <v>0</v>
      </c>
      <c r="M455" s="121" t="s">
        <v>96</v>
      </c>
      <c r="N455" s="164">
        <v>2</v>
      </c>
    </row>
    <row r="456" spans="1:14" ht="21.95" customHeight="1">
      <c r="A456" s="125">
        <v>450</v>
      </c>
      <c r="B456" s="209" t="s">
        <v>205</v>
      </c>
      <c r="C456" s="216" t="s">
        <v>86</v>
      </c>
      <c r="D456" s="211" t="s">
        <v>476</v>
      </c>
      <c r="E456" s="163" t="s">
        <v>68</v>
      </c>
      <c r="F456" s="163" t="s">
        <v>464</v>
      </c>
      <c r="G456" s="163" t="s">
        <v>77</v>
      </c>
      <c r="H456" s="163" t="s">
        <v>94</v>
      </c>
      <c r="I456" s="125" t="s">
        <v>95</v>
      </c>
      <c r="J456" s="212" t="s">
        <v>481</v>
      </c>
      <c r="K456" s="127">
        <v>21</v>
      </c>
      <c r="L456" s="128">
        <v>0</v>
      </c>
      <c r="M456" s="121" t="s">
        <v>96</v>
      </c>
      <c r="N456" s="164">
        <v>2</v>
      </c>
    </row>
    <row r="457" spans="1:14" ht="21.95" customHeight="1">
      <c r="A457" s="121">
        <v>451</v>
      </c>
      <c r="B457" s="209" t="s">
        <v>186</v>
      </c>
      <c r="C457" s="216" t="s">
        <v>86</v>
      </c>
      <c r="D457" s="211" t="s">
        <v>476</v>
      </c>
      <c r="E457" s="163" t="s">
        <v>68</v>
      </c>
      <c r="F457" s="163" t="s">
        <v>464</v>
      </c>
      <c r="G457" s="163" t="s">
        <v>77</v>
      </c>
      <c r="H457" s="163" t="s">
        <v>94</v>
      </c>
      <c r="I457" s="125" t="s">
        <v>95</v>
      </c>
      <c r="J457" s="212" t="s">
        <v>481</v>
      </c>
      <c r="K457" s="127">
        <v>21</v>
      </c>
      <c r="L457" s="128">
        <v>0</v>
      </c>
      <c r="M457" s="121" t="s">
        <v>96</v>
      </c>
      <c r="N457" s="164">
        <v>2</v>
      </c>
    </row>
    <row r="458" spans="1:14" ht="21.95" customHeight="1">
      <c r="A458" s="121">
        <v>452</v>
      </c>
      <c r="B458" s="209" t="s">
        <v>173</v>
      </c>
      <c r="C458" s="216" t="s">
        <v>86</v>
      </c>
      <c r="D458" s="211" t="s">
        <v>476</v>
      </c>
      <c r="E458" s="163" t="s">
        <v>68</v>
      </c>
      <c r="F458" s="163" t="s">
        <v>464</v>
      </c>
      <c r="G458" s="163" t="s">
        <v>77</v>
      </c>
      <c r="H458" s="163" t="s">
        <v>94</v>
      </c>
      <c r="I458" s="125" t="s">
        <v>95</v>
      </c>
      <c r="J458" s="212" t="s">
        <v>481</v>
      </c>
      <c r="K458" s="127">
        <v>21</v>
      </c>
      <c r="L458" s="128">
        <v>0</v>
      </c>
      <c r="M458" s="121" t="s">
        <v>96</v>
      </c>
      <c r="N458" s="164">
        <v>2</v>
      </c>
    </row>
    <row r="459" spans="1:14" ht="21.95" customHeight="1">
      <c r="A459" s="125">
        <v>453</v>
      </c>
      <c r="B459" s="209" t="s">
        <v>191</v>
      </c>
      <c r="C459" s="216" t="s">
        <v>86</v>
      </c>
      <c r="D459" s="211" t="s">
        <v>476</v>
      </c>
      <c r="E459" s="163" t="s">
        <v>68</v>
      </c>
      <c r="F459" s="163" t="s">
        <v>464</v>
      </c>
      <c r="G459" s="163" t="s">
        <v>77</v>
      </c>
      <c r="H459" s="163" t="s">
        <v>94</v>
      </c>
      <c r="I459" s="125" t="s">
        <v>95</v>
      </c>
      <c r="J459" s="212" t="s">
        <v>481</v>
      </c>
      <c r="K459" s="127">
        <v>21</v>
      </c>
      <c r="L459" s="128">
        <v>0</v>
      </c>
      <c r="M459" s="121" t="s">
        <v>96</v>
      </c>
      <c r="N459" s="164">
        <v>2</v>
      </c>
    </row>
    <row r="460" spans="1:14" ht="21.95" customHeight="1">
      <c r="A460" s="121">
        <v>454</v>
      </c>
      <c r="B460" s="209" t="s">
        <v>195</v>
      </c>
      <c r="C460" s="216" t="s">
        <v>86</v>
      </c>
      <c r="D460" s="211" t="s">
        <v>476</v>
      </c>
      <c r="E460" s="163" t="s">
        <v>68</v>
      </c>
      <c r="F460" s="163" t="s">
        <v>464</v>
      </c>
      <c r="G460" s="163" t="s">
        <v>77</v>
      </c>
      <c r="H460" s="163" t="s">
        <v>94</v>
      </c>
      <c r="I460" s="125" t="s">
        <v>95</v>
      </c>
      <c r="J460" s="212" t="s">
        <v>481</v>
      </c>
      <c r="K460" s="127">
        <v>21</v>
      </c>
      <c r="L460" s="128">
        <v>0</v>
      </c>
      <c r="M460" s="121" t="s">
        <v>96</v>
      </c>
      <c r="N460" s="164">
        <v>2</v>
      </c>
    </row>
    <row r="461" spans="1:14" ht="21.95" customHeight="1">
      <c r="A461" s="121">
        <v>455</v>
      </c>
      <c r="B461" s="209" t="s">
        <v>192</v>
      </c>
      <c r="C461" s="216" t="s">
        <v>86</v>
      </c>
      <c r="D461" s="211" t="s">
        <v>476</v>
      </c>
      <c r="E461" s="163" t="s">
        <v>68</v>
      </c>
      <c r="F461" s="163" t="s">
        <v>464</v>
      </c>
      <c r="G461" s="163" t="s">
        <v>77</v>
      </c>
      <c r="H461" s="163" t="s">
        <v>94</v>
      </c>
      <c r="I461" s="125" t="s">
        <v>95</v>
      </c>
      <c r="J461" s="212" t="s">
        <v>481</v>
      </c>
      <c r="K461" s="127">
        <v>21</v>
      </c>
      <c r="L461" s="128">
        <v>0</v>
      </c>
      <c r="M461" s="121" t="s">
        <v>96</v>
      </c>
      <c r="N461" s="164">
        <v>2</v>
      </c>
    </row>
    <row r="462" spans="1:14" ht="21.95" customHeight="1">
      <c r="A462" s="125">
        <v>456</v>
      </c>
      <c r="B462" s="209" t="s">
        <v>194</v>
      </c>
      <c r="C462" s="216" t="s">
        <v>86</v>
      </c>
      <c r="D462" s="211" t="s">
        <v>476</v>
      </c>
      <c r="E462" s="163" t="s">
        <v>68</v>
      </c>
      <c r="F462" s="163" t="s">
        <v>464</v>
      </c>
      <c r="G462" s="163" t="s">
        <v>77</v>
      </c>
      <c r="H462" s="163" t="s">
        <v>94</v>
      </c>
      <c r="I462" s="125" t="s">
        <v>95</v>
      </c>
      <c r="J462" s="212" t="s">
        <v>481</v>
      </c>
      <c r="K462" s="127">
        <v>21</v>
      </c>
      <c r="L462" s="128">
        <v>0</v>
      </c>
      <c r="M462" s="121" t="s">
        <v>96</v>
      </c>
      <c r="N462" s="164">
        <v>2</v>
      </c>
    </row>
    <row r="463" spans="1:14" ht="21.95" customHeight="1">
      <c r="A463" s="121">
        <v>457</v>
      </c>
      <c r="B463" s="209" t="s">
        <v>181</v>
      </c>
      <c r="C463" s="216" t="s">
        <v>86</v>
      </c>
      <c r="D463" s="211" t="s">
        <v>476</v>
      </c>
      <c r="E463" s="163" t="s">
        <v>68</v>
      </c>
      <c r="F463" s="163" t="s">
        <v>464</v>
      </c>
      <c r="G463" s="163" t="s">
        <v>77</v>
      </c>
      <c r="H463" s="163" t="s">
        <v>94</v>
      </c>
      <c r="I463" s="125" t="s">
        <v>95</v>
      </c>
      <c r="J463" s="212" t="s">
        <v>481</v>
      </c>
      <c r="K463" s="127">
        <v>21</v>
      </c>
      <c r="L463" s="128">
        <v>0</v>
      </c>
      <c r="M463" s="121" t="s">
        <v>96</v>
      </c>
      <c r="N463" s="164">
        <v>2</v>
      </c>
    </row>
    <row r="464" spans="1:14" ht="21.95" customHeight="1">
      <c r="A464" s="121">
        <v>458</v>
      </c>
      <c r="B464" s="209" t="s">
        <v>189</v>
      </c>
      <c r="C464" s="216" t="s">
        <v>86</v>
      </c>
      <c r="D464" s="211" t="s">
        <v>476</v>
      </c>
      <c r="E464" s="163" t="s">
        <v>68</v>
      </c>
      <c r="F464" s="163" t="s">
        <v>464</v>
      </c>
      <c r="G464" s="163" t="s">
        <v>77</v>
      </c>
      <c r="H464" s="163" t="s">
        <v>94</v>
      </c>
      <c r="I464" s="125" t="s">
        <v>95</v>
      </c>
      <c r="J464" s="212" t="s">
        <v>481</v>
      </c>
      <c r="K464" s="127">
        <v>21</v>
      </c>
      <c r="L464" s="128">
        <v>0</v>
      </c>
      <c r="M464" s="121" t="s">
        <v>96</v>
      </c>
      <c r="N464" s="164">
        <v>2</v>
      </c>
    </row>
    <row r="465" spans="1:14" ht="21.95" customHeight="1">
      <c r="A465" s="125">
        <v>459</v>
      </c>
      <c r="B465" s="209" t="s">
        <v>188</v>
      </c>
      <c r="C465" s="216" t="s">
        <v>86</v>
      </c>
      <c r="D465" s="211" t="s">
        <v>476</v>
      </c>
      <c r="E465" s="163" t="s">
        <v>68</v>
      </c>
      <c r="F465" s="163" t="s">
        <v>464</v>
      </c>
      <c r="G465" s="163" t="s">
        <v>77</v>
      </c>
      <c r="H465" s="163" t="s">
        <v>94</v>
      </c>
      <c r="I465" s="125" t="s">
        <v>95</v>
      </c>
      <c r="J465" s="212" t="s">
        <v>481</v>
      </c>
      <c r="K465" s="127">
        <v>21</v>
      </c>
      <c r="L465" s="128">
        <v>0</v>
      </c>
      <c r="M465" s="121" t="s">
        <v>96</v>
      </c>
      <c r="N465" s="164">
        <v>2</v>
      </c>
    </row>
    <row r="466" spans="1:14" ht="21.95" customHeight="1">
      <c r="A466" s="121">
        <v>460</v>
      </c>
      <c r="B466" s="209" t="s">
        <v>200</v>
      </c>
      <c r="C466" s="216" t="s">
        <v>86</v>
      </c>
      <c r="D466" s="211" t="s">
        <v>476</v>
      </c>
      <c r="E466" s="163" t="s">
        <v>68</v>
      </c>
      <c r="F466" s="163" t="s">
        <v>464</v>
      </c>
      <c r="G466" s="163" t="s">
        <v>77</v>
      </c>
      <c r="H466" s="163" t="s">
        <v>94</v>
      </c>
      <c r="I466" s="125" t="s">
        <v>95</v>
      </c>
      <c r="J466" s="212" t="s">
        <v>481</v>
      </c>
      <c r="K466" s="127">
        <v>21</v>
      </c>
      <c r="L466" s="128">
        <v>0</v>
      </c>
      <c r="M466" s="121" t="s">
        <v>96</v>
      </c>
      <c r="N466" s="164">
        <v>2</v>
      </c>
    </row>
    <row r="467" spans="1:14" ht="21.95" customHeight="1">
      <c r="A467" s="121">
        <v>461</v>
      </c>
      <c r="B467" s="209" t="s">
        <v>204</v>
      </c>
      <c r="C467" s="216" t="s">
        <v>86</v>
      </c>
      <c r="D467" s="211" t="s">
        <v>476</v>
      </c>
      <c r="E467" s="163" t="s">
        <v>68</v>
      </c>
      <c r="F467" s="163" t="s">
        <v>464</v>
      </c>
      <c r="G467" s="163" t="s">
        <v>77</v>
      </c>
      <c r="H467" s="163" t="s">
        <v>94</v>
      </c>
      <c r="I467" s="125" t="s">
        <v>95</v>
      </c>
      <c r="J467" s="212" t="s">
        <v>481</v>
      </c>
      <c r="K467" s="127">
        <v>21</v>
      </c>
      <c r="L467" s="128">
        <v>0</v>
      </c>
      <c r="M467" s="121" t="s">
        <v>96</v>
      </c>
      <c r="N467" s="164">
        <v>2</v>
      </c>
    </row>
    <row r="468" spans="1:14" ht="21.95" customHeight="1">
      <c r="A468" s="125">
        <v>462</v>
      </c>
      <c r="B468" s="209" t="s">
        <v>177</v>
      </c>
      <c r="C468" s="216" t="s">
        <v>86</v>
      </c>
      <c r="D468" s="211" t="s">
        <v>476</v>
      </c>
      <c r="E468" s="163" t="s">
        <v>68</v>
      </c>
      <c r="F468" s="163" t="s">
        <v>464</v>
      </c>
      <c r="G468" s="163" t="s">
        <v>77</v>
      </c>
      <c r="H468" s="163" t="s">
        <v>94</v>
      </c>
      <c r="I468" s="125" t="s">
        <v>95</v>
      </c>
      <c r="J468" s="212" t="s">
        <v>481</v>
      </c>
      <c r="K468" s="127">
        <v>21</v>
      </c>
      <c r="L468" s="128">
        <v>0</v>
      </c>
      <c r="M468" s="121" t="s">
        <v>96</v>
      </c>
      <c r="N468" s="164">
        <v>2</v>
      </c>
    </row>
    <row r="469" spans="1:14" ht="21.95" customHeight="1">
      <c r="A469" s="121">
        <v>463</v>
      </c>
      <c r="B469" s="209" t="s">
        <v>184</v>
      </c>
      <c r="C469" s="216" t="s">
        <v>86</v>
      </c>
      <c r="D469" s="211" t="s">
        <v>476</v>
      </c>
      <c r="E469" s="163" t="s">
        <v>68</v>
      </c>
      <c r="F469" s="163" t="s">
        <v>464</v>
      </c>
      <c r="G469" s="163" t="s">
        <v>77</v>
      </c>
      <c r="H469" s="163" t="s">
        <v>94</v>
      </c>
      <c r="I469" s="125" t="s">
        <v>95</v>
      </c>
      <c r="J469" s="212" t="s">
        <v>481</v>
      </c>
      <c r="K469" s="127">
        <v>21</v>
      </c>
      <c r="L469" s="128">
        <v>0</v>
      </c>
      <c r="M469" s="121" t="s">
        <v>96</v>
      </c>
      <c r="N469" s="164">
        <v>2</v>
      </c>
    </row>
    <row r="470" spans="1:14" ht="21.95" customHeight="1">
      <c r="A470" s="121">
        <v>464</v>
      </c>
      <c r="B470" s="209" t="s">
        <v>343</v>
      </c>
      <c r="C470" s="216" t="s">
        <v>86</v>
      </c>
      <c r="D470" s="211" t="s">
        <v>476</v>
      </c>
      <c r="E470" s="163" t="s">
        <v>68</v>
      </c>
      <c r="F470" s="163" t="s">
        <v>464</v>
      </c>
      <c r="G470" s="163" t="s">
        <v>77</v>
      </c>
      <c r="H470" s="163" t="s">
        <v>94</v>
      </c>
      <c r="I470" s="125" t="s">
        <v>95</v>
      </c>
      <c r="J470" s="212" t="s">
        <v>481</v>
      </c>
      <c r="K470" s="127">
        <v>21</v>
      </c>
      <c r="L470" s="128">
        <v>0</v>
      </c>
      <c r="M470" s="121" t="s">
        <v>96</v>
      </c>
      <c r="N470" s="164">
        <v>2</v>
      </c>
    </row>
    <row r="471" spans="1:14" ht="21.95" customHeight="1">
      <c r="A471" s="125">
        <v>465</v>
      </c>
      <c r="B471" s="218" t="s">
        <v>197</v>
      </c>
      <c r="C471" s="219" t="s">
        <v>86</v>
      </c>
      <c r="D471" s="211" t="s">
        <v>476</v>
      </c>
      <c r="E471" s="163" t="s">
        <v>68</v>
      </c>
      <c r="F471" s="162" t="s">
        <v>477</v>
      </c>
      <c r="G471" s="162" t="s">
        <v>90</v>
      </c>
      <c r="H471" s="163" t="s">
        <v>94</v>
      </c>
      <c r="I471" s="125" t="s">
        <v>95</v>
      </c>
      <c r="J471" s="212">
        <v>45363</v>
      </c>
      <c r="K471" s="127">
        <v>1</v>
      </c>
      <c r="L471" s="128">
        <v>0</v>
      </c>
      <c r="M471" s="121" t="s">
        <v>96</v>
      </c>
      <c r="N471" s="164">
        <v>1</v>
      </c>
    </row>
    <row r="472" spans="1:14" ht="21.95" customHeight="1">
      <c r="A472" s="121">
        <v>466</v>
      </c>
      <c r="B472" s="218" t="s">
        <v>197</v>
      </c>
      <c r="C472" s="219" t="s">
        <v>86</v>
      </c>
      <c r="D472" s="211" t="s">
        <v>476</v>
      </c>
      <c r="E472" s="163" t="s">
        <v>68</v>
      </c>
      <c r="F472" s="124" t="s">
        <v>91</v>
      </c>
      <c r="G472" s="124" t="s">
        <v>77</v>
      </c>
      <c r="H472" s="124" t="s">
        <v>94</v>
      </c>
      <c r="I472" s="125" t="s">
        <v>95</v>
      </c>
      <c r="J472" s="126">
        <v>45344</v>
      </c>
      <c r="K472" s="127">
        <v>3</v>
      </c>
      <c r="L472" s="128">
        <v>0</v>
      </c>
      <c r="M472" s="121" t="s">
        <v>96</v>
      </c>
      <c r="N472" s="129">
        <v>2</v>
      </c>
    </row>
    <row r="473" spans="1:14" ht="21.95" customHeight="1">
      <c r="A473" s="121">
        <v>467</v>
      </c>
      <c r="B473" s="218" t="s">
        <v>207</v>
      </c>
      <c r="C473" s="219" t="s">
        <v>83</v>
      </c>
      <c r="D473" s="211" t="s">
        <v>476</v>
      </c>
      <c r="E473" s="163" t="s">
        <v>68</v>
      </c>
      <c r="F473" s="163" t="s">
        <v>464</v>
      </c>
      <c r="G473" s="163" t="s">
        <v>77</v>
      </c>
      <c r="H473" s="163" t="s">
        <v>94</v>
      </c>
      <c r="I473" s="125" t="s">
        <v>95</v>
      </c>
      <c r="J473" s="212" t="s">
        <v>483</v>
      </c>
      <c r="K473" s="127">
        <v>18</v>
      </c>
      <c r="L473" s="128">
        <v>0</v>
      </c>
      <c r="M473" s="121" t="s">
        <v>96</v>
      </c>
      <c r="N473" s="164">
        <v>2</v>
      </c>
    </row>
    <row r="474" spans="1:14" ht="21.95" customHeight="1">
      <c r="A474" s="125">
        <v>468</v>
      </c>
      <c r="B474" s="218" t="s">
        <v>208</v>
      </c>
      <c r="C474" s="219" t="s">
        <v>83</v>
      </c>
      <c r="D474" s="211" t="s">
        <v>476</v>
      </c>
      <c r="E474" s="163" t="s">
        <v>68</v>
      </c>
      <c r="F474" s="163" t="s">
        <v>464</v>
      </c>
      <c r="G474" s="163" t="s">
        <v>77</v>
      </c>
      <c r="H474" s="163" t="s">
        <v>94</v>
      </c>
      <c r="I474" s="125" t="s">
        <v>95</v>
      </c>
      <c r="J474" s="212" t="s">
        <v>483</v>
      </c>
      <c r="K474" s="127">
        <v>18</v>
      </c>
      <c r="L474" s="128">
        <v>0</v>
      </c>
      <c r="M474" s="121" t="s">
        <v>96</v>
      </c>
      <c r="N474" s="164">
        <v>2</v>
      </c>
    </row>
    <row r="475" spans="1:14" ht="21.95" customHeight="1">
      <c r="A475" s="121">
        <v>469</v>
      </c>
      <c r="B475" s="218" t="s">
        <v>209</v>
      </c>
      <c r="C475" s="219" t="s">
        <v>83</v>
      </c>
      <c r="D475" s="211" t="s">
        <v>476</v>
      </c>
      <c r="E475" s="163" t="s">
        <v>68</v>
      </c>
      <c r="F475" s="163" t="s">
        <v>464</v>
      </c>
      <c r="G475" s="163" t="s">
        <v>77</v>
      </c>
      <c r="H475" s="163" t="s">
        <v>94</v>
      </c>
      <c r="I475" s="125" t="s">
        <v>95</v>
      </c>
      <c r="J475" s="212" t="s">
        <v>483</v>
      </c>
      <c r="K475" s="127">
        <v>18</v>
      </c>
      <c r="L475" s="128">
        <v>0</v>
      </c>
      <c r="M475" s="121" t="s">
        <v>96</v>
      </c>
      <c r="N475" s="164">
        <v>2</v>
      </c>
    </row>
    <row r="476" spans="1:14" ht="21.95" customHeight="1">
      <c r="A476" s="121">
        <v>470</v>
      </c>
      <c r="B476" s="218" t="s">
        <v>346</v>
      </c>
      <c r="C476" s="219" t="s">
        <v>83</v>
      </c>
      <c r="D476" s="211" t="s">
        <v>476</v>
      </c>
      <c r="E476" s="163" t="s">
        <v>68</v>
      </c>
      <c r="F476" s="163" t="s">
        <v>464</v>
      </c>
      <c r="G476" s="163" t="s">
        <v>77</v>
      </c>
      <c r="H476" s="163" t="s">
        <v>94</v>
      </c>
      <c r="I476" s="125" t="s">
        <v>95</v>
      </c>
      <c r="J476" s="212" t="s">
        <v>483</v>
      </c>
      <c r="K476" s="127">
        <v>18</v>
      </c>
      <c r="L476" s="128">
        <v>0</v>
      </c>
      <c r="M476" s="121" t="s">
        <v>96</v>
      </c>
      <c r="N476" s="164">
        <v>2</v>
      </c>
    </row>
    <row r="477" spans="1:14" ht="21.95" customHeight="1">
      <c r="A477" s="125">
        <v>471</v>
      </c>
      <c r="B477" s="218" t="s">
        <v>210</v>
      </c>
      <c r="C477" s="219" t="s">
        <v>83</v>
      </c>
      <c r="D477" s="211" t="s">
        <v>476</v>
      </c>
      <c r="E477" s="163" t="s">
        <v>68</v>
      </c>
      <c r="F477" s="163" t="s">
        <v>464</v>
      </c>
      <c r="G477" s="163" t="s">
        <v>77</v>
      </c>
      <c r="H477" s="163" t="s">
        <v>94</v>
      </c>
      <c r="I477" s="125" t="s">
        <v>95</v>
      </c>
      <c r="J477" s="212" t="s">
        <v>483</v>
      </c>
      <c r="K477" s="127">
        <v>18</v>
      </c>
      <c r="L477" s="128">
        <v>0</v>
      </c>
      <c r="M477" s="121" t="s">
        <v>96</v>
      </c>
      <c r="N477" s="164">
        <v>2</v>
      </c>
    </row>
    <row r="478" spans="1:14" ht="21.95" customHeight="1">
      <c r="A478" s="121">
        <v>472</v>
      </c>
      <c r="B478" s="218" t="s">
        <v>211</v>
      </c>
      <c r="C478" s="219" t="s">
        <v>83</v>
      </c>
      <c r="D478" s="211" t="s">
        <v>476</v>
      </c>
      <c r="E478" s="163" t="s">
        <v>68</v>
      </c>
      <c r="F478" s="163" t="s">
        <v>464</v>
      </c>
      <c r="G478" s="163" t="s">
        <v>77</v>
      </c>
      <c r="H478" s="163" t="s">
        <v>94</v>
      </c>
      <c r="I478" s="125" t="s">
        <v>95</v>
      </c>
      <c r="J478" s="212" t="s">
        <v>483</v>
      </c>
      <c r="K478" s="127">
        <v>18</v>
      </c>
      <c r="L478" s="128">
        <v>0</v>
      </c>
      <c r="M478" s="121" t="s">
        <v>96</v>
      </c>
      <c r="N478" s="164">
        <v>2</v>
      </c>
    </row>
    <row r="479" spans="1:14" ht="21.95" customHeight="1">
      <c r="A479" s="121">
        <v>473</v>
      </c>
      <c r="B479" s="218" t="s">
        <v>212</v>
      </c>
      <c r="C479" s="219" t="s">
        <v>83</v>
      </c>
      <c r="D479" s="211" t="s">
        <v>476</v>
      </c>
      <c r="E479" s="163" t="s">
        <v>68</v>
      </c>
      <c r="F479" s="163" t="s">
        <v>464</v>
      </c>
      <c r="G479" s="163" t="s">
        <v>77</v>
      </c>
      <c r="H479" s="163" t="s">
        <v>94</v>
      </c>
      <c r="I479" s="125" t="s">
        <v>95</v>
      </c>
      <c r="J479" s="212" t="s">
        <v>483</v>
      </c>
      <c r="K479" s="127">
        <v>18</v>
      </c>
      <c r="L479" s="128">
        <v>0</v>
      </c>
      <c r="M479" s="121" t="s">
        <v>96</v>
      </c>
      <c r="N479" s="164">
        <v>2</v>
      </c>
    </row>
    <row r="480" spans="1:14" ht="21.95" customHeight="1">
      <c r="A480" s="125">
        <v>474</v>
      </c>
      <c r="B480" s="218" t="s">
        <v>213</v>
      </c>
      <c r="C480" s="219" t="s">
        <v>83</v>
      </c>
      <c r="D480" s="211" t="s">
        <v>476</v>
      </c>
      <c r="E480" s="163" t="s">
        <v>68</v>
      </c>
      <c r="F480" s="163" t="s">
        <v>464</v>
      </c>
      <c r="G480" s="163" t="s">
        <v>77</v>
      </c>
      <c r="H480" s="163" t="s">
        <v>94</v>
      </c>
      <c r="I480" s="125" t="s">
        <v>95</v>
      </c>
      <c r="J480" s="212" t="s">
        <v>483</v>
      </c>
      <c r="K480" s="127">
        <v>18</v>
      </c>
      <c r="L480" s="128">
        <v>0</v>
      </c>
      <c r="M480" s="121" t="s">
        <v>96</v>
      </c>
      <c r="N480" s="164">
        <v>2</v>
      </c>
    </row>
    <row r="481" spans="1:14" ht="21.95" customHeight="1">
      <c r="A481" s="121">
        <v>475</v>
      </c>
      <c r="B481" s="218" t="s">
        <v>214</v>
      </c>
      <c r="C481" s="219" t="s">
        <v>83</v>
      </c>
      <c r="D481" s="211" t="s">
        <v>476</v>
      </c>
      <c r="E481" s="163" t="s">
        <v>68</v>
      </c>
      <c r="F481" s="163" t="s">
        <v>464</v>
      </c>
      <c r="G481" s="163" t="s">
        <v>77</v>
      </c>
      <c r="H481" s="163" t="s">
        <v>94</v>
      </c>
      <c r="I481" s="125" t="s">
        <v>95</v>
      </c>
      <c r="J481" s="212" t="s">
        <v>483</v>
      </c>
      <c r="K481" s="127">
        <v>18</v>
      </c>
      <c r="L481" s="128">
        <v>0</v>
      </c>
      <c r="M481" s="121" t="s">
        <v>96</v>
      </c>
      <c r="N481" s="164">
        <v>2</v>
      </c>
    </row>
    <row r="482" spans="1:14" ht="21.95" customHeight="1">
      <c r="A482" s="121">
        <v>476</v>
      </c>
      <c r="B482" s="218" t="s">
        <v>215</v>
      </c>
      <c r="C482" s="219" t="s">
        <v>83</v>
      </c>
      <c r="D482" s="211" t="s">
        <v>476</v>
      </c>
      <c r="E482" s="163" t="s">
        <v>68</v>
      </c>
      <c r="F482" s="163" t="s">
        <v>464</v>
      </c>
      <c r="G482" s="163" t="s">
        <v>77</v>
      </c>
      <c r="H482" s="163" t="s">
        <v>94</v>
      </c>
      <c r="I482" s="125" t="s">
        <v>95</v>
      </c>
      <c r="J482" s="212" t="s">
        <v>483</v>
      </c>
      <c r="K482" s="127">
        <v>18</v>
      </c>
      <c r="L482" s="128">
        <v>0</v>
      </c>
      <c r="M482" s="121" t="s">
        <v>96</v>
      </c>
      <c r="N482" s="164">
        <v>2</v>
      </c>
    </row>
    <row r="483" spans="1:14" ht="21.95" customHeight="1">
      <c r="A483" s="125">
        <v>477</v>
      </c>
      <c r="B483" s="218" t="s">
        <v>216</v>
      </c>
      <c r="C483" s="219" t="s">
        <v>83</v>
      </c>
      <c r="D483" s="211" t="s">
        <v>476</v>
      </c>
      <c r="E483" s="163" t="s">
        <v>68</v>
      </c>
      <c r="F483" s="163" t="s">
        <v>464</v>
      </c>
      <c r="G483" s="163" t="s">
        <v>77</v>
      </c>
      <c r="H483" s="163" t="s">
        <v>94</v>
      </c>
      <c r="I483" s="125" t="s">
        <v>95</v>
      </c>
      <c r="J483" s="212" t="s">
        <v>483</v>
      </c>
      <c r="K483" s="127">
        <v>18</v>
      </c>
      <c r="L483" s="128">
        <v>0</v>
      </c>
      <c r="M483" s="121" t="s">
        <v>96</v>
      </c>
      <c r="N483" s="164">
        <v>2</v>
      </c>
    </row>
    <row r="484" spans="1:14" ht="21.95" customHeight="1">
      <c r="A484" s="121">
        <v>478</v>
      </c>
      <c r="B484" s="218" t="s">
        <v>217</v>
      </c>
      <c r="C484" s="219" t="s">
        <v>83</v>
      </c>
      <c r="D484" s="211" t="s">
        <v>476</v>
      </c>
      <c r="E484" s="163" t="s">
        <v>68</v>
      </c>
      <c r="F484" s="163" t="s">
        <v>464</v>
      </c>
      <c r="G484" s="163" t="s">
        <v>77</v>
      </c>
      <c r="H484" s="163" t="s">
        <v>94</v>
      </c>
      <c r="I484" s="125" t="s">
        <v>95</v>
      </c>
      <c r="J484" s="212" t="s">
        <v>483</v>
      </c>
      <c r="K484" s="127">
        <v>18</v>
      </c>
      <c r="L484" s="128">
        <v>0</v>
      </c>
      <c r="M484" s="121" t="s">
        <v>96</v>
      </c>
      <c r="N484" s="164">
        <v>2</v>
      </c>
    </row>
    <row r="485" spans="1:14" ht="21.95" customHeight="1">
      <c r="A485" s="121">
        <v>479</v>
      </c>
      <c r="B485" s="218" t="s">
        <v>218</v>
      </c>
      <c r="C485" s="219" t="s">
        <v>83</v>
      </c>
      <c r="D485" s="211" t="s">
        <v>476</v>
      </c>
      <c r="E485" s="163" t="s">
        <v>68</v>
      </c>
      <c r="F485" s="163" t="s">
        <v>464</v>
      </c>
      <c r="G485" s="163" t="s">
        <v>77</v>
      </c>
      <c r="H485" s="163" t="s">
        <v>94</v>
      </c>
      <c r="I485" s="125" t="s">
        <v>95</v>
      </c>
      <c r="J485" s="212" t="s">
        <v>483</v>
      </c>
      <c r="K485" s="127">
        <v>18</v>
      </c>
      <c r="L485" s="128">
        <v>0</v>
      </c>
      <c r="M485" s="121" t="s">
        <v>96</v>
      </c>
      <c r="N485" s="164">
        <v>2</v>
      </c>
    </row>
    <row r="486" spans="1:14" ht="21.95" customHeight="1">
      <c r="A486" s="125">
        <v>480</v>
      </c>
      <c r="B486" s="218" t="s">
        <v>219</v>
      </c>
      <c r="C486" s="219" t="s">
        <v>83</v>
      </c>
      <c r="D486" s="211" t="s">
        <v>476</v>
      </c>
      <c r="E486" s="163" t="s">
        <v>68</v>
      </c>
      <c r="F486" s="163" t="s">
        <v>464</v>
      </c>
      <c r="G486" s="163" t="s">
        <v>77</v>
      </c>
      <c r="H486" s="163" t="s">
        <v>94</v>
      </c>
      <c r="I486" s="125" t="s">
        <v>95</v>
      </c>
      <c r="J486" s="212" t="s">
        <v>483</v>
      </c>
      <c r="K486" s="127">
        <v>18</v>
      </c>
      <c r="L486" s="128">
        <v>0</v>
      </c>
      <c r="M486" s="121" t="s">
        <v>96</v>
      </c>
      <c r="N486" s="164">
        <v>2</v>
      </c>
    </row>
    <row r="487" spans="1:14" ht="21.95" customHeight="1">
      <c r="A487" s="121">
        <v>481</v>
      </c>
      <c r="B487" s="218" t="s">
        <v>347</v>
      </c>
      <c r="C487" s="219" t="s">
        <v>83</v>
      </c>
      <c r="D487" s="211" t="s">
        <v>476</v>
      </c>
      <c r="E487" s="163" t="s">
        <v>68</v>
      </c>
      <c r="F487" s="163" t="s">
        <v>464</v>
      </c>
      <c r="G487" s="163" t="s">
        <v>77</v>
      </c>
      <c r="H487" s="163" t="s">
        <v>94</v>
      </c>
      <c r="I487" s="125" t="s">
        <v>95</v>
      </c>
      <c r="J487" s="212" t="s">
        <v>483</v>
      </c>
      <c r="K487" s="127">
        <v>18</v>
      </c>
      <c r="L487" s="128">
        <v>0</v>
      </c>
      <c r="M487" s="121" t="s">
        <v>96</v>
      </c>
      <c r="N487" s="164">
        <v>2</v>
      </c>
    </row>
    <row r="488" spans="1:14" ht="21.95" customHeight="1">
      <c r="A488" s="121">
        <v>482</v>
      </c>
      <c r="B488" s="218" t="s">
        <v>220</v>
      </c>
      <c r="C488" s="219" t="s">
        <v>83</v>
      </c>
      <c r="D488" s="211" t="s">
        <v>476</v>
      </c>
      <c r="E488" s="163" t="s">
        <v>68</v>
      </c>
      <c r="F488" s="163" t="s">
        <v>464</v>
      </c>
      <c r="G488" s="163" t="s">
        <v>77</v>
      </c>
      <c r="H488" s="163" t="s">
        <v>94</v>
      </c>
      <c r="I488" s="125" t="s">
        <v>95</v>
      </c>
      <c r="J488" s="212" t="s">
        <v>483</v>
      </c>
      <c r="K488" s="127">
        <v>18</v>
      </c>
      <c r="L488" s="128">
        <v>0</v>
      </c>
      <c r="M488" s="121" t="s">
        <v>96</v>
      </c>
      <c r="N488" s="164">
        <v>2</v>
      </c>
    </row>
    <row r="489" spans="1:14" ht="21.95" customHeight="1">
      <c r="A489" s="125">
        <v>483</v>
      </c>
      <c r="B489" s="218" t="s">
        <v>221</v>
      </c>
      <c r="C489" s="219" t="s">
        <v>83</v>
      </c>
      <c r="D489" s="211" t="s">
        <v>476</v>
      </c>
      <c r="E489" s="163" t="s">
        <v>68</v>
      </c>
      <c r="F489" s="163" t="s">
        <v>464</v>
      </c>
      <c r="G489" s="163" t="s">
        <v>77</v>
      </c>
      <c r="H489" s="163" t="s">
        <v>94</v>
      </c>
      <c r="I489" s="125" t="s">
        <v>95</v>
      </c>
      <c r="J489" s="212" t="s">
        <v>483</v>
      </c>
      <c r="K489" s="127">
        <v>18</v>
      </c>
      <c r="L489" s="128">
        <v>0</v>
      </c>
      <c r="M489" s="121" t="s">
        <v>96</v>
      </c>
      <c r="N489" s="164">
        <v>2</v>
      </c>
    </row>
    <row r="490" spans="1:14" ht="21.95" customHeight="1">
      <c r="A490" s="121">
        <v>484</v>
      </c>
      <c r="B490" s="218" t="s">
        <v>222</v>
      </c>
      <c r="C490" s="219" t="s">
        <v>83</v>
      </c>
      <c r="D490" s="211" t="s">
        <v>476</v>
      </c>
      <c r="E490" s="163" t="s">
        <v>68</v>
      </c>
      <c r="F490" s="163" t="s">
        <v>464</v>
      </c>
      <c r="G490" s="163" t="s">
        <v>77</v>
      </c>
      <c r="H490" s="163" t="s">
        <v>94</v>
      </c>
      <c r="I490" s="125" t="s">
        <v>95</v>
      </c>
      <c r="J490" s="212" t="s">
        <v>483</v>
      </c>
      <c r="K490" s="127">
        <v>18</v>
      </c>
      <c r="L490" s="128">
        <v>0</v>
      </c>
      <c r="M490" s="121" t="s">
        <v>96</v>
      </c>
      <c r="N490" s="164">
        <v>2</v>
      </c>
    </row>
    <row r="491" spans="1:14" ht="21.95" customHeight="1">
      <c r="A491" s="121">
        <v>485</v>
      </c>
      <c r="B491" s="218" t="s">
        <v>223</v>
      </c>
      <c r="C491" s="219" t="s">
        <v>83</v>
      </c>
      <c r="D491" s="211" t="s">
        <v>476</v>
      </c>
      <c r="E491" s="163" t="s">
        <v>68</v>
      </c>
      <c r="F491" s="163" t="s">
        <v>464</v>
      </c>
      <c r="G491" s="163" t="s">
        <v>77</v>
      </c>
      <c r="H491" s="163" t="s">
        <v>94</v>
      </c>
      <c r="I491" s="125" t="s">
        <v>95</v>
      </c>
      <c r="J491" s="212" t="s">
        <v>483</v>
      </c>
      <c r="K491" s="127">
        <v>18</v>
      </c>
      <c r="L491" s="128">
        <v>0</v>
      </c>
      <c r="M491" s="121" t="s">
        <v>96</v>
      </c>
      <c r="N491" s="164">
        <v>2</v>
      </c>
    </row>
    <row r="492" spans="1:14" ht="21.95" customHeight="1">
      <c r="A492" s="125">
        <v>486</v>
      </c>
      <c r="B492" s="218" t="s">
        <v>224</v>
      </c>
      <c r="C492" s="219" t="s">
        <v>83</v>
      </c>
      <c r="D492" s="211" t="s">
        <v>476</v>
      </c>
      <c r="E492" s="163" t="s">
        <v>68</v>
      </c>
      <c r="F492" s="163" t="s">
        <v>464</v>
      </c>
      <c r="G492" s="163" t="s">
        <v>77</v>
      </c>
      <c r="H492" s="163" t="s">
        <v>94</v>
      </c>
      <c r="I492" s="125" t="s">
        <v>95</v>
      </c>
      <c r="J492" s="212" t="s">
        <v>483</v>
      </c>
      <c r="K492" s="127">
        <v>18</v>
      </c>
      <c r="L492" s="128">
        <v>0</v>
      </c>
      <c r="M492" s="121" t="s">
        <v>96</v>
      </c>
      <c r="N492" s="164">
        <v>2</v>
      </c>
    </row>
    <row r="493" spans="1:14" ht="21.95" customHeight="1">
      <c r="A493" s="121">
        <v>487</v>
      </c>
      <c r="B493" s="218" t="s">
        <v>225</v>
      </c>
      <c r="C493" s="219" t="s">
        <v>83</v>
      </c>
      <c r="D493" s="211" t="s">
        <v>476</v>
      </c>
      <c r="E493" s="163" t="s">
        <v>68</v>
      </c>
      <c r="F493" s="163" t="s">
        <v>464</v>
      </c>
      <c r="G493" s="163" t="s">
        <v>77</v>
      </c>
      <c r="H493" s="163" t="s">
        <v>94</v>
      </c>
      <c r="I493" s="125" t="s">
        <v>95</v>
      </c>
      <c r="J493" s="212" t="s">
        <v>483</v>
      </c>
      <c r="K493" s="127">
        <v>18</v>
      </c>
      <c r="L493" s="128">
        <v>0</v>
      </c>
      <c r="M493" s="121" t="s">
        <v>96</v>
      </c>
      <c r="N493" s="164">
        <v>2</v>
      </c>
    </row>
    <row r="494" spans="1:14" ht="21.95" customHeight="1">
      <c r="A494" s="121">
        <v>488</v>
      </c>
      <c r="B494" s="218" t="s">
        <v>226</v>
      </c>
      <c r="C494" s="219" t="s">
        <v>83</v>
      </c>
      <c r="D494" s="211" t="s">
        <v>476</v>
      </c>
      <c r="E494" s="163" t="s">
        <v>68</v>
      </c>
      <c r="F494" s="163" t="s">
        <v>464</v>
      </c>
      <c r="G494" s="163" t="s">
        <v>77</v>
      </c>
      <c r="H494" s="163" t="s">
        <v>94</v>
      </c>
      <c r="I494" s="125" t="s">
        <v>95</v>
      </c>
      <c r="J494" s="212" t="s">
        <v>483</v>
      </c>
      <c r="K494" s="127">
        <v>18</v>
      </c>
      <c r="L494" s="128">
        <v>0</v>
      </c>
      <c r="M494" s="121" t="s">
        <v>96</v>
      </c>
      <c r="N494" s="164">
        <v>2</v>
      </c>
    </row>
    <row r="495" spans="1:14" ht="21.95" customHeight="1">
      <c r="A495" s="125">
        <v>489</v>
      </c>
      <c r="B495" s="218" t="s">
        <v>227</v>
      </c>
      <c r="C495" s="219" t="s">
        <v>83</v>
      </c>
      <c r="D495" s="211" t="s">
        <v>476</v>
      </c>
      <c r="E495" s="163" t="s">
        <v>68</v>
      </c>
      <c r="F495" s="163" t="s">
        <v>464</v>
      </c>
      <c r="G495" s="163" t="s">
        <v>77</v>
      </c>
      <c r="H495" s="163" t="s">
        <v>94</v>
      </c>
      <c r="I495" s="125" t="s">
        <v>95</v>
      </c>
      <c r="J495" s="212" t="s">
        <v>483</v>
      </c>
      <c r="K495" s="127">
        <v>18</v>
      </c>
      <c r="L495" s="128">
        <v>0</v>
      </c>
      <c r="M495" s="121" t="s">
        <v>96</v>
      </c>
      <c r="N495" s="164">
        <v>2</v>
      </c>
    </row>
    <row r="496" spans="1:14" ht="21.95" customHeight="1">
      <c r="A496" s="121">
        <v>490</v>
      </c>
      <c r="B496" s="218" t="s">
        <v>333</v>
      </c>
      <c r="C496" s="219" t="s">
        <v>83</v>
      </c>
      <c r="D496" s="211" t="s">
        <v>476</v>
      </c>
      <c r="E496" s="163" t="s">
        <v>68</v>
      </c>
      <c r="F496" s="163" t="s">
        <v>464</v>
      </c>
      <c r="G496" s="163" t="s">
        <v>77</v>
      </c>
      <c r="H496" s="163" t="s">
        <v>94</v>
      </c>
      <c r="I496" s="125" t="s">
        <v>95</v>
      </c>
      <c r="J496" s="212" t="s">
        <v>483</v>
      </c>
      <c r="K496" s="127">
        <v>18</v>
      </c>
      <c r="L496" s="128">
        <v>0</v>
      </c>
      <c r="M496" s="121" t="s">
        <v>96</v>
      </c>
      <c r="N496" s="164">
        <v>2</v>
      </c>
    </row>
    <row r="497" spans="1:14" ht="21.95" customHeight="1">
      <c r="A497" s="121">
        <v>491</v>
      </c>
      <c r="B497" s="218" t="s">
        <v>258</v>
      </c>
      <c r="C497" s="219" t="s">
        <v>83</v>
      </c>
      <c r="D497" s="211" t="s">
        <v>476</v>
      </c>
      <c r="E497" s="163" t="s">
        <v>68</v>
      </c>
      <c r="F497" s="163" t="s">
        <v>464</v>
      </c>
      <c r="G497" s="163" t="s">
        <v>77</v>
      </c>
      <c r="H497" s="163" t="s">
        <v>94</v>
      </c>
      <c r="I497" s="125" t="s">
        <v>95</v>
      </c>
      <c r="J497" s="212" t="s">
        <v>483</v>
      </c>
      <c r="K497" s="127">
        <v>18</v>
      </c>
      <c r="L497" s="128">
        <v>0</v>
      </c>
      <c r="M497" s="121" t="s">
        <v>96</v>
      </c>
      <c r="N497" s="164">
        <v>2</v>
      </c>
    </row>
    <row r="498" spans="1:14" ht="21.95" customHeight="1">
      <c r="A498" s="125">
        <v>492</v>
      </c>
      <c r="B498" s="218" t="s">
        <v>262</v>
      </c>
      <c r="C498" s="219" t="s">
        <v>83</v>
      </c>
      <c r="D498" s="211" t="s">
        <v>476</v>
      </c>
      <c r="E498" s="163" t="s">
        <v>68</v>
      </c>
      <c r="F498" s="163" t="s">
        <v>464</v>
      </c>
      <c r="G498" s="163" t="s">
        <v>77</v>
      </c>
      <c r="H498" s="163" t="s">
        <v>94</v>
      </c>
      <c r="I498" s="125" t="s">
        <v>95</v>
      </c>
      <c r="J498" s="212" t="s">
        <v>483</v>
      </c>
      <c r="K498" s="127">
        <v>18</v>
      </c>
      <c r="L498" s="128">
        <v>0</v>
      </c>
      <c r="M498" s="121" t="s">
        <v>96</v>
      </c>
      <c r="N498" s="164">
        <v>2</v>
      </c>
    </row>
    <row r="499" spans="1:14" ht="21.95" customHeight="1">
      <c r="A499" s="121">
        <v>493</v>
      </c>
      <c r="B499" s="218" t="s">
        <v>267</v>
      </c>
      <c r="C499" s="219" t="s">
        <v>83</v>
      </c>
      <c r="D499" s="211" t="s">
        <v>476</v>
      </c>
      <c r="E499" s="163" t="s">
        <v>68</v>
      </c>
      <c r="F499" s="163" t="s">
        <v>464</v>
      </c>
      <c r="G499" s="163" t="s">
        <v>77</v>
      </c>
      <c r="H499" s="163" t="s">
        <v>94</v>
      </c>
      <c r="I499" s="125" t="s">
        <v>95</v>
      </c>
      <c r="J499" s="212" t="s">
        <v>483</v>
      </c>
      <c r="K499" s="127">
        <v>18</v>
      </c>
      <c r="L499" s="128">
        <v>0</v>
      </c>
      <c r="M499" s="121" t="s">
        <v>96</v>
      </c>
      <c r="N499" s="164">
        <v>2</v>
      </c>
    </row>
    <row r="500" spans="1:14" ht="21.95" customHeight="1">
      <c r="A500" s="121">
        <v>494</v>
      </c>
      <c r="B500" s="218" t="s">
        <v>268</v>
      </c>
      <c r="C500" s="219" t="s">
        <v>83</v>
      </c>
      <c r="D500" s="211" t="s">
        <v>476</v>
      </c>
      <c r="E500" s="163" t="s">
        <v>68</v>
      </c>
      <c r="F500" s="163" t="s">
        <v>464</v>
      </c>
      <c r="G500" s="163" t="s">
        <v>77</v>
      </c>
      <c r="H500" s="163" t="s">
        <v>94</v>
      </c>
      <c r="I500" s="125" t="s">
        <v>95</v>
      </c>
      <c r="J500" s="212" t="s">
        <v>483</v>
      </c>
      <c r="K500" s="127">
        <v>18</v>
      </c>
      <c r="L500" s="128">
        <v>0</v>
      </c>
      <c r="M500" s="121" t="s">
        <v>96</v>
      </c>
      <c r="N500" s="164">
        <v>2</v>
      </c>
    </row>
    <row r="501" spans="1:14" ht="21.95" customHeight="1">
      <c r="A501" s="125">
        <v>495</v>
      </c>
      <c r="B501" s="218" t="s">
        <v>270</v>
      </c>
      <c r="C501" s="219" t="s">
        <v>83</v>
      </c>
      <c r="D501" s="211" t="s">
        <v>476</v>
      </c>
      <c r="E501" s="163" t="s">
        <v>68</v>
      </c>
      <c r="F501" s="163" t="s">
        <v>464</v>
      </c>
      <c r="G501" s="163" t="s">
        <v>77</v>
      </c>
      <c r="H501" s="163" t="s">
        <v>94</v>
      </c>
      <c r="I501" s="125" t="s">
        <v>95</v>
      </c>
      <c r="J501" s="212" t="s">
        <v>483</v>
      </c>
      <c r="K501" s="127">
        <v>18</v>
      </c>
      <c r="L501" s="128">
        <v>0</v>
      </c>
      <c r="M501" s="121" t="s">
        <v>96</v>
      </c>
      <c r="N501" s="164">
        <v>2</v>
      </c>
    </row>
    <row r="502" spans="1:14" ht="21.95" customHeight="1">
      <c r="A502" s="121">
        <v>496</v>
      </c>
      <c r="B502" s="218" t="s">
        <v>271</v>
      </c>
      <c r="C502" s="219" t="s">
        <v>83</v>
      </c>
      <c r="D502" s="211" t="s">
        <v>476</v>
      </c>
      <c r="E502" s="163" t="s">
        <v>68</v>
      </c>
      <c r="F502" s="163" t="s">
        <v>464</v>
      </c>
      <c r="G502" s="163" t="s">
        <v>77</v>
      </c>
      <c r="H502" s="163" t="s">
        <v>94</v>
      </c>
      <c r="I502" s="125" t="s">
        <v>95</v>
      </c>
      <c r="J502" s="212" t="s">
        <v>483</v>
      </c>
      <c r="K502" s="127">
        <v>18</v>
      </c>
      <c r="L502" s="128">
        <v>0</v>
      </c>
      <c r="M502" s="121" t="s">
        <v>96</v>
      </c>
      <c r="N502" s="164">
        <v>2</v>
      </c>
    </row>
    <row r="503" spans="1:14" ht="21.95" customHeight="1">
      <c r="A503" s="121">
        <v>497</v>
      </c>
      <c r="B503" s="218" t="s">
        <v>273</v>
      </c>
      <c r="C503" s="219" t="s">
        <v>83</v>
      </c>
      <c r="D503" s="211" t="s">
        <v>476</v>
      </c>
      <c r="E503" s="163" t="s">
        <v>68</v>
      </c>
      <c r="F503" s="163" t="s">
        <v>464</v>
      </c>
      <c r="G503" s="163" t="s">
        <v>77</v>
      </c>
      <c r="H503" s="163" t="s">
        <v>94</v>
      </c>
      <c r="I503" s="125" t="s">
        <v>95</v>
      </c>
      <c r="J503" s="212" t="s">
        <v>483</v>
      </c>
      <c r="K503" s="127">
        <v>18</v>
      </c>
      <c r="L503" s="128">
        <v>0</v>
      </c>
      <c r="M503" s="121" t="s">
        <v>96</v>
      </c>
      <c r="N503" s="164">
        <v>2</v>
      </c>
    </row>
    <row r="504" spans="1:14" ht="21.95" customHeight="1">
      <c r="A504" s="125">
        <v>498</v>
      </c>
      <c r="B504" s="218" t="s">
        <v>276</v>
      </c>
      <c r="C504" s="219" t="s">
        <v>83</v>
      </c>
      <c r="D504" s="211" t="s">
        <v>476</v>
      </c>
      <c r="E504" s="163" t="s">
        <v>68</v>
      </c>
      <c r="F504" s="163" t="s">
        <v>464</v>
      </c>
      <c r="G504" s="163" t="s">
        <v>77</v>
      </c>
      <c r="H504" s="163" t="s">
        <v>94</v>
      </c>
      <c r="I504" s="125" t="s">
        <v>95</v>
      </c>
      <c r="J504" s="212" t="s">
        <v>483</v>
      </c>
      <c r="K504" s="127">
        <v>18</v>
      </c>
      <c r="L504" s="128">
        <v>0</v>
      </c>
      <c r="M504" s="121" t="s">
        <v>96</v>
      </c>
      <c r="N504" s="164">
        <v>2</v>
      </c>
    </row>
    <row r="505" spans="1:14" ht="21.95" customHeight="1">
      <c r="A505" s="121">
        <v>499</v>
      </c>
      <c r="B505" s="218" t="s">
        <v>279</v>
      </c>
      <c r="C505" s="219" t="s">
        <v>83</v>
      </c>
      <c r="D505" s="211" t="s">
        <v>476</v>
      </c>
      <c r="E505" s="163" t="s">
        <v>68</v>
      </c>
      <c r="F505" s="163" t="s">
        <v>464</v>
      </c>
      <c r="G505" s="163" t="s">
        <v>77</v>
      </c>
      <c r="H505" s="163" t="s">
        <v>94</v>
      </c>
      <c r="I505" s="125" t="s">
        <v>95</v>
      </c>
      <c r="J505" s="212" t="s">
        <v>483</v>
      </c>
      <c r="K505" s="127">
        <v>18</v>
      </c>
      <c r="L505" s="128">
        <v>0</v>
      </c>
      <c r="M505" s="121" t="s">
        <v>96</v>
      </c>
      <c r="N505" s="164">
        <v>2</v>
      </c>
    </row>
    <row r="506" spans="1:14" ht="21.95" customHeight="1">
      <c r="A506" s="121">
        <v>500</v>
      </c>
      <c r="B506" s="218" t="s">
        <v>280</v>
      </c>
      <c r="C506" s="219" t="s">
        <v>83</v>
      </c>
      <c r="D506" s="211" t="s">
        <v>476</v>
      </c>
      <c r="E506" s="163" t="s">
        <v>68</v>
      </c>
      <c r="F506" s="163" t="s">
        <v>464</v>
      </c>
      <c r="G506" s="163" t="s">
        <v>77</v>
      </c>
      <c r="H506" s="163" t="s">
        <v>94</v>
      </c>
      <c r="I506" s="125" t="s">
        <v>95</v>
      </c>
      <c r="J506" s="212" t="s">
        <v>483</v>
      </c>
      <c r="K506" s="127">
        <v>18</v>
      </c>
      <c r="L506" s="128">
        <v>0</v>
      </c>
      <c r="M506" s="121" t="s">
        <v>96</v>
      </c>
      <c r="N506" s="164">
        <v>2</v>
      </c>
    </row>
    <row r="507" spans="1:14" ht="21.95" customHeight="1">
      <c r="A507" s="125">
        <v>501</v>
      </c>
      <c r="B507" s="218" t="s">
        <v>284</v>
      </c>
      <c r="C507" s="219" t="s">
        <v>83</v>
      </c>
      <c r="D507" s="211" t="s">
        <v>476</v>
      </c>
      <c r="E507" s="163" t="s">
        <v>68</v>
      </c>
      <c r="F507" s="163" t="s">
        <v>464</v>
      </c>
      <c r="G507" s="163" t="s">
        <v>77</v>
      </c>
      <c r="H507" s="163" t="s">
        <v>94</v>
      </c>
      <c r="I507" s="125" t="s">
        <v>95</v>
      </c>
      <c r="J507" s="212" t="s">
        <v>483</v>
      </c>
      <c r="K507" s="127">
        <v>18</v>
      </c>
      <c r="L507" s="128">
        <v>0</v>
      </c>
      <c r="M507" s="121" t="s">
        <v>96</v>
      </c>
      <c r="N507" s="164">
        <v>2</v>
      </c>
    </row>
    <row r="508" spans="1:14" ht="21.95" customHeight="1">
      <c r="A508" s="121">
        <v>502</v>
      </c>
      <c r="B508" s="218" t="s">
        <v>285</v>
      </c>
      <c r="C508" s="219" t="s">
        <v>83</v>
      </c>
      <c r="D508" s="211" t="s">
        <v>476</v>
      </c>
      <c r="E508" s="163" t="s">
        <v>68</v>
      </c>
      <c r="F508" s="163" t="s">
        <v>464</v>
      </c>
      <c r="G508" s="163" t="s">
        <v>77</v>
      </c>
      <c r="H508" s="163" t="s">
        <v>94</v>
      </c>
      <c r="I508" s="125" t="s">
        <v>95</v>
      </c>
      <c r="J508" s="212" t="s">
        <v>483</v>
      </c>
      <c r="K508" s="127">
        <v>18</v>
      </c>
      <c r="L508" s="128">
        <v>0</v>
      </c>
      <c r="M508" s="121" t="s">
        <v>96</v>
      </c>
      <c r="N508" s="164">
        <v>2</v>
      </c>
    </row>
    <row r="509" spans="1:14" ht="21.95" customHeight="1">
      <c r="A509" s="121">
        <v>503</v>
      </c>
      <c r="B509" s="218" t="s">
        <v>287</v>
      </c>
      <c r="C509" s="219" t="s">
        <v>83</v>
      </c>
      <c r="D509" s="211" t="s">
        <v>476</v>
      </c>
      <c r="E509" s="163" t="s">
        <v>68</v>
      </c>
      <c r="F509" s="163" t="s">
        <v>464</v>
      </c>
      <c r="G509" s="163" t="s">
        <v>77</v>
      </c>
      <c r="H509" s="163" t="s">
        <v>94</v>
      </c>
      <c r="I509" s="125" t="s">
        <v>95</v>
      </c>
      <c r="J509" s="212" t="s">
        <v>483</v>
      </c>
      <c r="K509" s="127">
        <v>18</v>
      </c>
      <c r="L509" s="128">
        <v>0</v>
      </c>
      <c r="M509" s="121" t="s">
        <v>96</v>
      </c>
      <c r="N509" s="164">
        <v>2</v>
      </c>
    </row>
    <row r="510" spans="1:14" ht="21.95" customHeight="1">
      <c r="A510" s="125">
        <v>504</v>
      </c>
      <c r="B510" s="218" t="s">
        <v>289</v>
      </c>
      <c r="C510" s="219" t="s">
        <v>83</v>
      </c>
      <c r="D510" s="211" t="s">
        <v>476</v>
      </c>
      <c r="E510" s="163" t="s">
        <v>68</v>
      </c>
      <c r="F510" s="163" t="s">
        <v>464</v>
      </c>
      <c r="G510" s="163" t="s">
        <v>77</v>
      </c>
      <c r="H510" s="163" t="s">
        <v>94</v>
      </c>
      <c r="I510" s="125" t="s">
        <v>95</v>
      </c>
      <c r="J510" s="212" t="s">
        <v>483</v>
      </c>
      <c r="K510" s="127">
        <v>18</v>
      </c>
      <c r="L510" s="128">
        <v>0</v>
      </c>
      <c r="M510" s="121" t="s">
        <v>96</v>
      </c>
      <c r="N510" s="164">
        <v>2</v>
      </c>
    </row>
    <row r="511" spans="1:14" ht="21.95" customHeight="1">
      <c r="A511" s="121">
        <v>505</v>
      </c>
      <c r="B511" s="218" t="s">
        <v>290</v>
      </c>
      <c r="C511" s="219" t="s">
        <v>83</v>
      </c>
      <c r="D511" s="211" t="s">
        <v>476</v>
      </c>
      <c r="E511" s="163" t="s">
        <v>68</v>
      </c>
      <c r="F511" s="163" t="s">
        <v>464</v>
      </c>
      <c r="G511" s="163" t="s">
        <v>77</v>
      </c>
      <c r="H511" s="163" t="s">
        <v>94</v>
      </c>
      <c r="I511" s="125" t="s">
        <v>95</v>
      </c>
      <c r="J511" s="212" t="s">
        <v>483</v>
      </c>
      <c r="K511" s="127">
        <v>18</v>
      </c>
      <c r="L511" s="128">
        <v>0</v>
      </c>
      <c r="M511" s="121" t="s">
        <v>96</v>
      </c>
      <c r="N511" s="164">
        <v>2</v>
      </c>
    </row>
    <row r="512" spans="1:14" ht="21.95" customHeight="1">
      <c r="A512" s="121">
        <v>506</v>
      </c>
      <c r="B512" s="218" t="s">
        <v>293</v>
      </c>
      <c r="C512" s="219" t="s">
        <v>83</v>
      </c>
      <c r="D512" s="211" t="s">
        <v>476</v>
      </c>
      <c r="E512" s="163" t="s">
        <v>68</v>
      </c>
      <c r="F512" s="163" t="s">
        <v>464</v>
      </c>
      <c r="G512" s="163" t="s">
        <v>77</v>
      </c>
      <c r="H512" s="163" t="s">
        <v>94</v>
      </c>
      <c r="I512" s="125" t="s">
        <v>95</v>
      </c>
      <c r="J512" s="212" t="s">
        <v>483</v>
      </c>
      <c r="K512" s="127">
        <v>18</v>
      </c>
      <c r="L512" s="128">
        <v>0</v>
      </c>
      <c r="M512" s="121" t="s">
        <v>96</v>
      </c>
      <c r="N512" s="164">
        <v>2</v>
      </c>
    </row>
    <row r="513" spans="1:14" ht="21.95" customHeight="1">
      <c r="A513" s="125">
        <v>507</v>
      </c>
      <c r="B513" s="218" t="s">
        <v>299</v>
      </c>
      <c r="C513" s="219" t="s">
        <v>83</v>
      </c>
      <c r="D513" s="211" t="s">
        <v>476</v>
      </c>
      <c r="E513" s="163" t="s">
        <v>68</v>
      </c>
      <c r="F513" s="163" t="s">
        <v>464</v>
      </c>
      <c r="G513" s="163" t="s">
        <v>77</v>
      </c>
      <c r="H513" s="163" t="s">
        <v>94</v>
      </c>
      <c r="I513" s="125" t="s">
        <v>95</v>
      </c>
      <c r="J513" s="212" t="s">
        <v>483</v>
      </c>
      <c r="K513" s="127">
        <v>18</v>
      </c>
      <c r="L513" s="128">
        <v>0</v>
      </c>
      <c r="M513" s="121" t="s">
        <v>96</v>
      </c>
      <c r="N513" s="164">
        <v>2</v>
      </c>
    </row>
    <row r="514" spans="1:14" ht="21.95" customHeight="1">
      <c r="A514" s="121">
        <v>508</v>
      </c>
      <c r="B514" s="218" t="s">
        <v>300</v>
      </c>
      <c r="C514" s="219" t="s">
        <v>83</v>
      </c>
      <c r="D514" s="211" t="s">
        <v>476</v>
      </c>
      <c r="E514" s="163" t="s">
        <v>68</v>
      </c>
      <c r="F514" s="163" t="s">
        <v>464</v>
      </c>
      <c r="G514" s="163" t="s">
        <v>77</v>
      </c>
      <c r="H514" s="163" t="s">
        <v>94</v>
      </c>
      <c r="I514" s="125" t="s">
        <v>95</v>
      </c>
      <c r="J514" s="212" t="s">
        <v>483</v>
      </c>
      <c r="K514" s="127">
        <v>18</v>
      </c>
      <c r="L514" s="128">
        <v>0</v>
      </c>
      <c r="M514" s="121" t="s">
        <v>96</v>
      </c>
      <c r="N514" s="164">
        <v>2</v>
      </c>
    </row>
    <row r="515" spans="1:14" ht="21.95" customHeight="1">
      <c r="A515" s="121">
        <v>509</v>
      </c>
      <c r="B515" s="218" t="s">
        <v>302</v>
      </c>
      <c r="C515" s="219" t="s">
        <v>83</v>
      </c>
      <c r="D515" s="211" t="s">
        <v>476</v>
      </c>
      <c r="E515" s="163" t="s">
        <v>68</v>
      </c>
      <c r="F515" s="163" t="s">
        <v>464</v>
      </c>
      <c r="G515" s="163" t="s">
        <v>77</v>
      </c>
      <c r="H515" s="163" t="s">
        <v>94</v>
      </c>
      <c r="I515" s="125" t="s">
        <v>95</v>
      </c>
      <c r="J515" s="212" t="s">
        <v>483</v>
      </c>
      <c r="K515" s="127">
        <v>18</v>
      </c>
      <c r="L515" s="128">
        <v>0</v>
      </c>
      <c r="M515" s="121" t="s">
        <v>96</v>
      </c>
      <c r="N515" s="164">
        <v>2</v>
      </c>
    </row>
    <row r="516" spans="1:14" ht="21.95" customHeight="1">
      <c r="A516" s="125">
        <v>510</v>
      </c>
      <c r="B516" s="218" t="s">
        <v>304</v>
      </c>
      <c r="C516" s="219" t="s">
        <v>83</v>
      </c>
      <c r="D516" s="211" t="s">
        <v>476</v>
      </c>
      <c r="E516" s="163" t="s">
        <v>68</v>
      </c>
      <c r="F516" s="163" t="s">
        <v>464</v>
      </c>
      <c r="G516" s="163" t="s">
        <v>77</v>
      </c>
      <c r="H516" s="163" t="s">
        <v>94</v>
      </c>
      <c r="I516" s="125" t="s">
        <v>95</v>
      </c>
      <c r="J516" s="212" t="s">
        <v>483</v>
      </c>
      <c r="K516" s="127">
        <v>18</v>
      </c>
      <c r="L516" s="128">
        <v>0</v>
      </c>
      <c r="M516" s="121" t="s">
        <v>96</v>
      </c>
      <c r="N516" s="164">
        <v>2</v>
      </c>
    </row>
    <row r="517" spans="1:14" ht="21.95" customHeight="1">
      <c r="A517" s="121">
        <v>511</v>
      </c>
      <c r="B517" s="218" t="s">
        <v>305</v>
      </c>
      <c r="C517" s="219" t="s">
        <v>83</v>
      </c>
      <c r="D517" s="211" t="s">
        <v>476</v>
      </c>
      <c r="E517" s="163" t="s">
        <v>68</v>
      </c>
      <c r="F517" s="163" t="s">
        <v>464</v>
      </c>
      <c r="G517" s="163" t="s">
        <v>77</v>
      </c>
      <c r="H517" s="163" t="s">
        <v>94</v>
      </c>
      <c r="I517" s="125" t="s">
        <v>95</v>
      </c>
      <c r="J517" s="212" t="s">
        <v>483</v>
      </c>
      <c r="K517" s="127">
        <v>18</v>
      </c>
      <c r="L517" s="128">
        <v>0</v>
      </c>
      <c r="M517" s="121" t="s">
        <v>96</v>
      </c>
      <c r="N517" s="164">
        <v>2</v>
      </c>
    </row>
    <row r="518" spans="1:14" ht="21.95" customHeight="1">
      <c r="A518" s="121">
        <v>512</v>
      </c>
      <c r="B518" s="218" t="s">
        <v>308</v>
      </c>
      <c r="C518" s="219" t="s">
        <v>83</v>
      </c>
      <c r="D518" s="211" t="s">
        <v>476</v>
      </c>
      <c r="E518" s="163" t="s">
        <v>68</v>
      </c>
      <c r="F518" s="163" t="s">
        <v>464</v>
      </c>
      <c r="G518" s="163" t="s">
        <v>77</v>
      </c>
      <c r="H518" s="163" t="s">
        <v>94</v>
      </c>
      <c r="I518" s="125" t="s">
        <v>95</v>
      </c>
      <c r="J518" s="212" t="s">
        <v>483</v>
      </c>
      <c r="K518" s="127">
        <v>18</v>
      </c>
      <c r="L518" s="128">
        <v>0</v>
      </c>
      <c r="M518" s="121" t="s">
        <v>96</v>
      </c>
      <c r="N518" s="164">
        <v>2</v>
      </c>
    </row>
    <row r="519" spans="1:14" ht="21.95" customHeight="1">
      <c r="A519" s="125">
        <v>513</v>
      </c>
      <c r="B519" s="218" t="s">
        <v>309</v>
      </c>
      <c r="C519" s="219" t="s">
        <v>83</v>
      </c>
      <c r="D519" s="211" t="s">
        <v>476</v>
      </c>
      <c r="E519" s="163" t="s">
        <v>68</v>
      </c>
      <c r="F519" s="163" t="s">
        <v>464</v>
      </c>
      <c r="G519" s="163" t="s">
        <v>77</v>
      </c>
      <c r="H519" s="163" t="s">
        <v>94</v>
      </c>
      <c r="I519" s="125" t="s">
        <v>95</v>
      </c>
      <c r="J519" s="212" t="s">
        <v>483</v>
      </c>
      <c r="K519" s="127">
        <v>18</v>
      </c>
      <c r="L519" s="128">
        <v>0</v>
      </c>
      <c r="M519" s="121" t="s">
        <v>96</v>
      </c>
      <c r="N519" s="164">
        <v>2</v>
      </c>
    </row>
    <row r="520" spans="1:14" ht="21.95" customHeight="1">
      <c r="A520" s="121">
        <v>514</v>
      </c>
      <c r="B520" s="218" t="s">
        <v>311</v>
      </c>
      <c r="C520" s="219" t="s">
        <v>83</v>
      </c>
      <c r="D520" s="211" t="s">
        <v>476</v>
      </c>
      <c r="E520" s="163" t="s">
        <v>68</v>
      </c>
      <c r="F520" s="163" t="s">
        <v>464</v>
      </c>
      <c r="G520" s="163" t="s">
        <v>77</v>
      </c>
      <c r="H520" s="163" t="s">
        <v>94</v>
      </c>
      <c r="I520" s="125" t="s">
        <v>95</v>
      </c>
      <c r="J520" s="212" t="s">
        <v>483</v>
      </c>
      <c r="K520" s="127">
        <v>18</v>
      </c>
      <c r="L520" s="128">
        <v>0</v>
      </c>
      <c r="M520" s="121" t="s">
        <v>96</v>
      </c>
      <c r="N520" s="164">
        <v>2</v>
      </c>
    </row>
    <row r="521" spans="1:14" ht="21.95" customHeight="1">
      <c r="A521" s="121">
        <v>515</v>
      </c>
      <c r="B521" s="218" t="s">
        <v>316</v>
      </c>
      <c r="C521" s="219" t="s">
        <v>83</v>
      </c>
      <c r="D521" s="211" t="s">
        <v>476</v>
      </c>
      <c r="E521" s="163" t="s">
        <v>68</v>
      </c>
      <c r="F521" s="163" t="s">
        <v>464</v>
      </c>
      <c r="G521" s="163" t="s">
        <v>77</v>
      </c>
      <c r="H521" s="163" t="s">
        <v>94</v>
      </c>
      <c r="I521" s="125" t="s">
        <v>95</v>
      </c>
      <c r="J521" s="212" t="s">
        <v>483</v>
      </c>
      <c r="K521" s="127">
        <v>18</v>
      </c>
      <c r="L521" s="128">
        <v>0</v>
      </c>
      <c r="M521" s="121" t="s">
        <v>96</v>
      </c>
      <c r="N521" s="164">
        <v>2</v>
      </c>
    </row>
    <row r="522" spans="1:14" ht="21.95" customHeight="1">
      <c r="A522" s="125">
        <v>516</v>
      </c>
      <c r="B522" s="218" t="s">
        <v>317</v>
      </c>
      <c r="C522" s="219" t="s">
        <v>83</v>
      </c>
      <c r="D522" s="211" t="s">
        <v>476</v>
      </c>
      <c r="E522" s="163" t="s">
        <v>68</v>
      </c>
      <c r="F522" s="163" t="s">
        <v>464</v>
      </c>
      <c r="G522" s="163" t="s">
        <v>77</v>
      </c>
      <c r="H522" s="163" t="s">
        <v>94</v>
      </c>
      <c r="I522" s="125" t="s">
        <v>95</v>
      </c>
      <c r="J522" s="212" t="s">
        <v>483</v>
      </c>
      <c r="K522" s="127">
        <v>18</v>
      </c>
      <c r="L522" s="128">
        <v>0</v>
      </c>
      <c r="M522" s="121" t="s">
        <v>96</v>
      </c>
      <c r="N522" s="164">
        <v>2</v>
      </c>
    </row>
    <row r="523" spans="1:14" ht="21.95" customHeight="1">
      <c r="A523" s="121">
        <v>517</v>
      </c>
      <c r="B523" s="218" t="s">
        <v>321</v>
      </c>
      <c r="C523" s="219" t="s">
        <v>83</v>
      </c>
      <c r="D523" s="211" t="s">
        <v>476</v>
      </c>
      <c r="E523" s="163" t="s">
        <v>68</v>
      </c>
      <c r="F523" s="163" t="s">
        <v>464</v>
      </c>
      <c r="G523" s="163" t="s">
        <v>77</v>
      </c>
      <c r="H523" s="163" t="s">
        <v>94</v>
      </c>
      <c r="I523" s="125" t="s">
        <v>95</v>
      </c>
      <c r="J523" s="212" t="s">
        <v>483</v>
      </c>
      <c r="K523" s="127">
        <v>18</v>
      </c>
      <c r="L523" s="128">
        <v>0</v>
      </c>
      <c r="M523" s="121" t="s">
        <v>96</v>
      </c>
      <c r="N523" s="164">
        <v>2</v>
      </c>
    </row>
    <row r="524" spans="1:14" ht="21.95" customHeight="1">
      <c r="A524" s="121">
        <v>518</v>
      </c>
      <c r="B524" s="218" t="s">
        <v>324</v>
      </c>
      <c r="C524" s="219" t="s">
        <v>83</v>
      </c>
      <c r="D524" s="211" t="s">
        <v>476</v>
      </c>
      <c r="E524" s="163" t="s">
        <v>68</v>
      </c>
      <c r="F524" s="163" t="s">
        <v>464</v>
      </c>
      <c r="G524" s="163" t="s">
        <v>77</v>
      </c>
      <c r="H524" s="163" t="s">
        <v>94</v>
      </c>
      <c r="I524" s="125" t="s">
        <v>95</v>
      </c>
      <c r="J524" s="212" t="s">
        <v>483</v>
      </c>
      <c r="K524" s="127">
        <v>18</v>
      </c>
      <c r="L524" s="128">
        <v>0</v>
      </c>
      <c r="M524" s="121" t="s">
        <v>96</v>
      </c>
      <c r="N524" s="164">
        <v>2</v>
      </c>
    </row>
    <row r="525" spans="1:14" ht="21.95" customHeight="1">
      <c r="A525" s="125">
        <v>519</v>
      </c>
      <c r="B525" s="218" t="s">
        <v>327</v>
      </c>
      <c r="C525" s="219" t="s">
        <v>83</v>
      </c>
      <c r="D525" s="211" t="s">
        <v>476</v>
      </c>
      <c r="E525" s="163" t="s">
        <v>68</v>
      </c>
      <c r="F525" s="163" t="s">
        <v>464</v>
      </c>
      <c r="G525" s="163" t="s">
        <v>77</v>
      </c>
      <c r="H525" s="163" t="s">
        <v>94</v>
      </c>
      <c r="I525" s="125" t="s">
        <v>95</v>
      </c>
      <c r="J525" s="212" t="s">
        <v>483</v>
      </c>
      <c r="K525" s="127">
        <v>18</v>
      </c>
      <c r="L525" s="128">
        <v>0</v>
      </c>
      <c r="M525" s="121" t="s">
        <v>96</v>
      </c>
      <c r="N525" s="164">
        <v>2</v>
      </c>
    </row>
    <row r="526" spans="1:14" ht="21.95" customHeight="1">
      <c r="A526" s="121">
        <v>520</v>
      </c>
      <c r="B526" s="218" t="s">
        <v>265</v>
      </c>
      <c r="C526" s="219" t="s">
        <v>83</v>
      </c>
      <c r="D526" s="211" t="s">
        <v>476</v>
      </c>
      <c r="E526" s="163" t="s">
        <v>68</v>
      </c>
      <c r="F526" s="163" t="s">
        <v>464</v>
      </c>
      <c r="G526" s="163" t="s">
        <v>77</v>
      </c>
      <c r="H526" s="163" t="s">
        <v>94</v>
      </c>
      <c r="I526" s="125" t="s">
        <v>95</v>
      </c>
      <c r="J526" s="212" t="s">
        <v>483</v>
      </c>
      <c r="K526" s="127">
        <v>18</v>
      </c>
      <c r="L526" s="128">
        <v>0</v>
      </c>
      <c r="M526" s="121" t="s">
        <v>96</v>
      </c>
      <c r="N526" s="164">
        <v>2</v>
      </c>
    </row>
    <row r="527" spans="1:14" ht="21.95" customHeight="1">
      <c r="A527" s="121">
        <v>521</v>
      </c>
      <c r="B527" s="218" t="s">
        <v>307</v>
      </c>
      <c r="C527" s="219" t="s">
        <v>83</v>
      </c>
      <c r="D527" s="211" t="s">
        <v>476</v>
      </c>
      <c r="E527" s="163" t="s">
        <v>68</v>
      </c>
      <c r="F527" s="163" t="s">
        <v>464</v>
      </c>
      <c r="G527" s="163" t="s">
        <v>77</v>
      </c>
      <c r="H527" s="163" t="s">
        <v>94</v>
      </c>
      <c r="I527" s="125" t="s">
        <v>95</v>
      </c>
      <c r="J527" s="212" t="s">
        <v>483</v>
      </c>
      <c r="K527" s="127">
        <v>18</v>
      </c>
      <c r="L527" s="128">
        <v>0</v>
      </c>
      <c r="M527" s="121" t="s">
        <v>96</v>
      </c>
      <c r="N527" s="164">
        <v>2</v>
      </c>
    </row>
    <row r="528" spans="1:14" ht="21.95" customHeight="1">
      <c r="A528" s="125">
        <v>522</v>
      </c>
      <c r="B528" s="218" t="s">
        <v>291</v>
      </c>
      <c r="C528" s="219" t="s">
        <v>83</v>
      </c>
      <c r="D528" s="211" t="s">
        <v>476</v>
      </c>
      <c r="E528" s="163" t="s">
        <v>68</v>
      </c>
      <c r="F528" s="163" t="s">
        <v>464</v>
      </c>
      <c r="G528" s="163" t="s">
        <v>77</v>
      </c>
      <c r="H528" s="163" t="s">
        <v>94</v>
      </c>
      <c r="I528" s="125" t="s">
        <v>95</v>
      </c>
      <c r="J528" s="212" t="s">
        <v>483</v>
      </c>
      <c r="K528" s="127">
        <v>18</v>
      </c>
      <c r="L528" s="128">
        <v>0</v>
      </c>
      <c r="M528" s="121" t="s">
        <v>96</v>
      </c>
      <c r="N528" s="164">
        <v>2</v>
      </c>
    </row>
    <row r="529" spans="1:14" ht="21.95" customHeight="1">
      <c r="A529" s="121">
        <v>523</v>
      </c>
      <c r="B529" s="218" t="s">
        <v>246</v>
      </c>
      <c r="C529" s="219" t="s">
        <v>83</v>
      </c>
      <c r="D529" s="211" t="s">
        <v>476</v>
      </c>
      <c r="E529" s="163" t="s">
        <v>68</v>
      </c>
      <c r="F529" s="163" t="s">
        <v>464</v>
      </c>
      <c r="G529" s="163" t="s">
        <v>77</v>
      </c>
      <c r="H529" s="163" t="s">
        <v>94</v>
      </c>
      <c r="I529" s="125" t="s">
        <v>95</v>
      </c>
      <c r="J529" s="212" t="s">
        <v>483</v>
      </c>
      <c r="K529" s="127">
        <v>18</v>
      </c>
      <c r="L529" s="128">
        <v>0</v>
      </c>
      <c r="M529" s="121" t="s">
        <v>96</v>
      </c>
      <c r="N529" s="164">
        <v>2</v>
      </c>
    </row>
    <row r="530" spans="1:14" ht="21.95" customHeight="1">
      <c r="A530" s="121">
        <v>524</v>
      </c>
      <c r="B530" s="218" t="s">
        <v>259</v>
      </c>
      <c r="C530" s="219" t="s">
        <v>83</v>
      </c>
      <c r="D530" s="211" t="s">
        <v>476</v>
      </c>
      <c r="E530" s="163" t="s">
        <v>68</v>
      </c>
      <c r="F530" s="163" t="s">
        <v>464</v>
      </c>
      <c r="G530" s="163" t="s">
        <v>77</v>
      </c>
      <c r="H530" s="163" t="s">
        <v>94</v>
      </c>
      <c r="I530" s="125" t="s">
        <v>95</v>
      </c>
      <c r="J530" s="212" t="s">
        <v>483</v>
      </c>
      <c r="K530" s="127">
        <v>18</v>
      </c>
      <c r="L530" s="128">
        <v>0</v>
      </c>
      <c r="M530" s="121" t="s">
        <v>96</v>
      </c>
      <c r="N530" s="164">
        <v>2</v>
      </c>
    </row>
    <row r="531" spans="1:14" ht="21.95" customHeight="1">
      <c r="A531" s="125">
        <v>525</v>
      </c>
      <c r="B531" s="218" t="s">
        <v>245</v>
      </c>
      <c r="C531" s="219" t="s">
        <v>83</v>
      </c>
      <c r="D531" s="211" t="s">
        <v>476</v>
      </c>
      <c r="E531" s="163" t="s">
        <v>68</v>
      </c>
      <c r="F531" s="163" t="s">
        <v>464</v>
      </c>
      <c r="G531" s="163" t="s">
        <v>77</v>
      </c>
      <c r="H531" s="163" t="s">
        <v>94</v>
      </c>
      <c r="I531" s="125" t="s">
        <v>95</v>
      </c>
      <c r="J531" s="212" t="s">
        <v>483</v>
      </c>
      <c r="K531" s="127">
        <v>18</v>
      </c>
      <c r="L531" s="128">
        <v>0</v>
      </c>
      <c r="M531" s="121" t="s">
        <v>96</v>
      </c>
      <c r="N531" s="164">
        <v>2</v>
      </c>
    </row>
    <row r="532" spans="1:14" ht="21.95" customHeight="1">
      <c r="A532" s="121">
        <v>526</v>
      </c>
      <c r="B532" s="218" t="s">
        <v>294</v>
      </c>
      <c r="C532" s="219" t="s">
        <v>83</v>
      </c>
      <c r="D532" s="211" t="s">
        <v>476</v>
      </c>
      <c r="E532" s="163" t="s">
        <v>68</v>
      </c>
      <c r="F532" s="163" t="s">
        <v>464</v>
      </c>
      <c r="G532" s="163" t="s">
        <v>77</v>
      </c>
      <c r="H532" s="163" t="s">
        <v>94</v>
      </c>
      <c r="I532" s="125" t="s">
        <v>95</v>
      </c>
      <c r="J532" s="212" t="s">
        <v>483</v>
      </c>
      <c r="K532" s="127">
        <v>18</v>
      </c>
      <c r="L532" s="128">
        <v>0</v>
      </c>
      <c r="M532" s="121" t="s">
        <v>96</v>
      </c>
      <c r="N532" s="164">
        <v>2</v>
      </c>
    </row>
    <row r="533" spans="1:14" ht="21.95" customHeight="1">
      <c r="A533" s="121">
        <v>527</v>
      </c>
      <c r="B533" s="218" t="s">
        <v>320</v>
      </c>
      <c r="C533" s="219" t="s">
        <v>83</v>
      </c>
      <c r="D533" s="211" t="s">
        <v>476</v>
      </c>
      <c r="E533" s="163" t="s">
        <v>68</v>
      </c>
      <c r="F533" s="163" t="s">
        <v>464</v>
      </c>
      <c r="G533" s="163" t="s">
        <v>77</v>
      </c>
      <c r="H533" s="163" t="s">
        <v>94</v>
      </c>
      <c r="I533" s="125" t="s">
        <v>95</v>
      </c>
      <c r="J533" s="212" t="s">
        <v>483</v>
      </c>
      <c r="K533" s="127">
        <v>18</v>
      </c>
      <c r="L533" s="128">
        <v>0</v>
      </c>
      <c r="M533" s="121" t="s">
        <v>96</v>
      </c>
      <c r="N533" s="164">
        <v>2</v>
      </c>
    </row>
    <row r="534" spans="1:14" ht="21.95" customHeight="1">
      <c r="A534" s="125">
        <v>528</v>
      </c>
      <c r="B534" s="218" t="s">
        <v>274</v>
      </c>
      <c r="C534" s="219" t="s">
        <v>83</v>
      </c>
      <c r="D534" s="211" t="s">
        <v>476</v>
      </c>
      <c r="E534" s="163" t="s">
        <v>68</v>
      </c>
      <c r="F534" s="163" t="s">
        <v>464</v>
      </c>
      <c r="G534" s="163" t="s">
        <v>77</v>
      </c>
      <c r="H534" s="163" t="s">
        <v>94</v>
      </c>
      <c r="I534" s="125" t="s">
        <v>95</v>
      </c>
      <c r="J534" s="212" t="s">
        <v>483</v>
      </c>
      <c r="K534" s="127">
        <v>18</v>
      </c>
      <c r="L534" s="128">
        <v>0</v>
      </c>
      <c r="M534" s="121" t="s">
        <v>96</v>
      </c>
      <c r="N534" s="164">
        <v>2</v>
      </c>
    </row>
    <row r="535" spans="1:14" ht="21.95" customHeight="1">
      <c r="A535" s="121">
        <v>529</v>
      </c>
      <c r="B535" s="218" t="s">
        <v>244</v>
      </c>
      <c r="C535" s="219" t="s">
        <v>83</v>
      </c>
      <c r="D535" s="211" t="s">
        <v>476</v>
      </c>
      <c r="E535" s="163" t="s">
        <v>68</v>
      </c>
      <c r="F535" s="163" t="s">
        <v>464</v>
      </c>
      <c r="G535" s="163" t="s">
        <v>77</v>
      </c>
      <c r="H535" s="163" t="s">
        <v>94</v>
      </c>
      <c r="I535" s="125" t="s">
        <v>95</v>
      </c>
      <c r="J535" s="212" t="s">
        <v>483</v>
      </c>
      <c r="K535" s="127">
        <v>18</v>
      </c>
      <c r="L535" s="128">
        <v>0</v>
      </c>
      <c r="M535" s="121" t="s">
        <v>96</v>
      </c>
      <c r="N535" s="164">
        <v>2</v>
      </c>
    </row>
    <row r="536" spans="1:14" ht="21.95" customHeight="1">
      <c r="A536" s="121">
        <v>530</v>
      </c>
      <c r="B536" s="218" t="s">
        <v>251</v>
      </c>
      <c r="C536" s="219" t="s">
        <v>83</v>
      </c>
      <c r="D536" s="211" t="s">
        <v>476</v>
      </c>
      <c r="E536" s="163" t="s">
        <v>68</v>
      </c>
      <c r="F536" s="163" t="s">
        <v>464</v>
      </c>
      <c r="G536" s="163" t="s">
        <v>77</v>
      </c>
      <c r="H536" s="163" t="s">
        <v>94</v>
      </c>
      <c r="I536" s="125" t="s">
        <v>95</v>
      </c>
      <c r="J536" s="212" t="s">
        <v>483</v>
      </c>
      <c r="K536" s="127">
        <v>18</v>
      </c>
      <c r="L536" s="128">
        <v>0</v>
      </c>
      <c r="M536" s="121" t="s">
        <v>96</v>
      </c>
      <c r="N536" s="164">
        <v>2</v>
      </c>
    </row>
    <row r="537" spans="1:14" ht="21.95" customHeight="1">
      <c r="A537" s="125">
        <v>531</v>
      </c>
      <c r="B537" s="218" t="s">
        <v>252</v>
      </c>
      <c r="C537" s="219" t="s">
        <v>83</v>
      </c>
      <c r="D537" s="211" t="s">
        <v>476</v>
      </c>
      <c r="E537" s="163" t="s">
        <v>68</v>
      </c>
      <c r="F537" s="163" t="s">
        <v>464</v>
      </c>
      <c r="G537" s="163" t="s">
        <v>77</v>
      </c>
      <c r="H537" s="163" t="s">
        <v>94</v>
      </c>
      <c r="I537" s="125" t="s">
        <v>95</v>
      </c>
      <c r="J537" s="212" t="s">
        <v>483</v>
      </c>
      <c r="K537" s="127">
        <v>18</v>
      </c>
      <c r="L537" s="128">
        <v>0</v>
      </c>
      <c r="M537" s="121" t="s">
        <v>96</v>
      </c>
      <c r="N537" s="164">
        <v>2</v>
      </c>
    </row>
    <row r="538" spans="1:14" ht="21.95" customHeight="1">
      <c r="A538" s="121">
        <v>532</v>
      </c>
      <c r="B538" s="218" t="s">
        <v>266</v>
      </c>
      <c r="C538" s="219" t="s">
        <v>83</v>
      </c>
      <c r="D538" s="211" t="s">
        <v>476</v>
      </c>
      <c r="E538" s="163" t="s">
        <v>68</v>
      </c>
      <c r="F538" s="163" t="s">
        <v>464</v>
      </c>
      <c r="G538" s="163" t="s">
        <v>77</v>
      </c>
      <c r="H538" s="163" t="s">
        <v>94</v>
      </c>
      <c r="I538" s="125" t="s">
        <v>95</v>
      </c>
      <c r="J538" s="212" t="s">
        <v>483</v>
      </c>
      <c r="K538" s="127">
        <v>18</v>
      </c>
      <c r="L538" s="128">
        <v>0</v>
      </c>
      <c r="M538" s="121" t="s">
        <v>96</v>
      </c>
      <c r="N538" s="164">
        <v>2</v>
      </c>
    </row>
    <row r="539" spans="1:14" ht="21.95" customHeight="1">
      <c r="A539" s="121">
        <v>533</v>
      </c>
      <c r="B539" s="218" t="s">
        <v>329</v>
      </c>
      <c r="C539" s="219" t="s">
        <v>83</v>
      </c>
      <c r="D539" s="211" t="s">
        <v>476</v>
      </c>
      <c r="E539" s="163" t="s">
        <v>68</v>
      </c>
      <c r="F539" s="163" t="s">
        <v>464</v>
      </c>
      <c r="G539" s="163" t="s">
        <v>77</v>
      </c>
      <c r="H539" s="163" t="s">
        <v>94</v>
      </c>
      <c r="I539" s="125" t="s">
        <v>95</v>
      </c>
      <c r="J539" s="212" t="s">
        <v>483</v>
      </c>
      <c r="K539" s="127">
        <v>18</v>
      </c>
      <c r="L539" s="128">
        <v>0</v>
      </c>
      <c r="M539" s="121" t="s">
        <v>96</v>
      </c>
      <c r="N539" s="164">
        <v>2</v>
      </c>
    </row>
    <row r="540" spans="1:14" ht="21.95" customHeight="1">
      <c r="A540" s="125">
        <v>534</v>
      </c>
      <c r="B540" s="218" t="s">
        <v>240</v>
      </c>
      <c r="C540" s="219" t="s">
        <v>83</v>
      </c>
      <c r="D540" s="211" t="s">
        <v>476</v>
      </c>
      <c r="E540" s="163" t="s">
        <v>68</v>
      </c>
      <c r="F540" s="163" t="s">
        <v>464</v>
      </c>
      <c r="G540" s="163" t="s">
        <v>77</v>
      </c>
      <c r="H540" s="163" t="s">
        <v>94</v>
      </c>
      <c r="I540" s="125" t="s">
        <v>95</v>
      </c>
      <c r="J540" s="212" t="s">
        <v>483</v>
      </c>
      <c r="K540" s="127">
        <v>18</v>
      </c>
      <c r="L540" s="128">
        <v>0</v>
      </c>
      <c r="M540" s="121" t="s">
        <v>96</v>
      </c>
      <c r="N540" s="164">
        <v>2</v>
      </c>
    </row>
    <row r="541" spans="1:14" ht="21.95" customHeight="1">
      <c r="A541" s="121">
        <v>535</v>
      </c>
      <c r="B541" s="218" t="s">
        <v>301</v>
      </c>
      <c r="C541" s="219" t="s">
        <v>83</v>
      </c>
      <c r="D541" s="211" t="s">
        <v>476</v>
      </c>
      <c r="E541" s="163" t="s">
        <v>68</v>
      </c>
      <c r="F541" s="163" t="s">
        <v>464</v>
      </c>
      <c r="G541" s="163" t="s">
        <v>77</v>
      </c>
      <c r="H541" s="163" t="s">
        <v>94</v>
      </c>
      <c r="I541" s="125" t="s">
        <v>95</v>
      </c>
      <c r="J541" s="212" t="s">
        <v>483</v>
      </c>
      <c r="K541" s="127">
        <v>18</v>
      </c>
      <c r="L541" s="128">
        <v>0</v>
      </c>
      <c r="M541" s="121" t="s">
        <v>96</v>
      </c>
      <c r="N541" s="164">
        <v>2</v>
      </c>
    </row>
    <row r="542" spans="1:14" ht="21.95" customHeight="1">
      <c r="A542" s="121">
        <v>536</v>
      </c>
      <c r="B542" s="218" t="s">
        <v>255</v>
      </c>
      <c r="C542" s="219" t="s">
        <v>83</v>
      </c>
      <c r="D542" s="211" t="s">
        <v>476</v>
      </c>
      <c r="E542" s="163" t="s">
        <v>68</v>
      </c>
      <c r="F542" s="163" t="s">
        <v>464</v>
      </c>
      <c r="G542" s="163" t="s">
        <v>77</v>
      </c>
      <c r="H542" s="163" t="s">
        <v>94</v>
      </c>
      <c r="I542" s="125" t="s">
        <v>95</v>
      </c>
      <c r="J542" s="212" t="s">
        <v>483</v>
      </c>
      <c r="K542" s="127">
        <v>18</v>
      </c>
      <c r="L542" s="128">
        <v>0</v>
      </c>
      <c r="M542" s="121" t="s">
        <v>96</v>
      </c>
      <c r="N542" s="164">
        <v>2</v>
      </c>
    </row>
    <row r="543" spans="1:14" ht="21.95" customHeight="1">
      <c r="A543" s="125">
        <v>537</v>
      </c>
      <c r="B543" s="218" t="s">
        <v>231</v>
      </c>
      <c r="C543" s="219" t="s">
        <v>83</v>
      </c>
      <c r="D543" s="211" t="s">
        <v>476</v>
      </c>
      <c r="E543" s="163" t="s">
        <v>68</v>
      </c>
      <c r="F543" s="163" t="s">
        <v>464</v>
      </c>
      <c r="G543" s="163" t="s">
        <v>77</v>
      </c>
      <c r="H543" s="163" t="s">
        <v>94</v>
      </c>
      <c r="I543" s="125" t="s">
        <v>95</v>
      </c>
      <c r="J543" s="212" t="s">
        <v>483</v>
      </c>
      <c r="K543" s="127">
        <v>18</v>
      </c>
      <c r="L543" s="128">
        <v>0</v>
      </c>
      <c r="M543" s="121" t="s">
        <v>96</v>
      </c>
      <c r="N543" s="164">
        <v>2</v>
      </c>
    </row>
    <row r="544" spans="1:14" ht="21.95" customHeight="1">
      <c r="A544" s="121">
        <v>538</v>
      </c>
      <c r="B544" s="218" t="s">
        <v>269</v>
      </c>
      <c r="C544" s="219" t="s">
        <v>83</v>
      </c>
      <c r="D544" s="211" t="s">
        <v>476</v>
      </c>
      <c r="E544" s="163" t="s">
        <v>68</v>
      </c>
      <c r="F544" s="163" t="s">
        <v>464</v>
      </c>
      <c r="G544" s="163" t="s">
        <v>77</v>
      </c>
      <c r="H544" s="163" t="s">
        <v>94</v>
      </c>
      <c r="I544" s="125" t="s">
        <v>95</v>
      </c>
      <c r="J544" s="212" t="s">
        <v>483</v>
      </c>
      <c r="K544" s="127">
        <v>18</v>
      </c>
      <c r="L544" s="128">
        <v>0</v>
      </c>
      <c r="M544" s="121" t="s">
        <v>96</v>
      </c>
      <c r="N544" s="164">
        <v>2</v>
      </c>
    </row>
    <row r="545" spans="1:14" ht="21.95" customHeight="1">
      <c r="A545" s="121">
        <v>539</v>
      </c>
      <c r="B545" s="218" t="s">
        <v>272</v>
      </c>
      <c r="C545" s="219" t="s">
        <v>83</v>
      </c>
      <c r="D545" s="211" t="s">
        <v>476</v>
      </c>
      <c r="E545" s="163" t="s">
        <v>68</v>
      </c>
      <c r="F545" s="163" t="s">
        <v>464</v>
      </c>
      <c r="G545" s="163" t="s">
        <v>77</v>
      </c>
      <c r="H545" s="163" t="s">
        <v>94</v>
      </c>
      <c r="I545" s="125" t="s">
        <v>95</v>
      </c>
      <c r="J545" s="212" t="s">
        <v>483</v>
      </c>
      <c r="K545" s="127">
        <v>18</v>
      </c>
      <c r="L545" s="128">
        <v>0</v>
      </c>
      <c r="M545" s="121" t="s">
        <v>96</v>
      </c>
      <c r="N545" s="164">
        <v>2</v>
      </c>
    </row>
    <row r="546" spans="1:14" ht="21.95" customHeight="1">
      <c r="A546" s="125">
        <v>540</v>
      </c>
      <c r="B546" s="218" t="s">
        <v>278</v>
      </c>
      <c r="C546" s="219" t="s">
        <v>83</v>
      </c>
      <c r="D546" s="211" t="s">
        <v>476</v>
      </c>
      <c r="E546" s="163" t="s">
        <v>68</v>
      </c>
      <c r="F546" s="163" t="s">
        <v>464</v>
      </c>
      <c r="G546" s="163" t="s">
        <v>77</v>
      </c>
      <c r="H546" s="163" t="s">
        <v>94</v>
      </c>
      <c r="I546" s="125" t="s">
        <v>95</v>
      </c>
      <c r="J546" s="212" t="s">
        <v>483</v>
      </c>
      <c r="K546" s="127">
        <v>18</v>
      </c>
      <c r="L546" s="128">
        <v>0</v>
      </c>
      <c r="M546" s="121" t="s">
        <v>96</v>
      </c>
      <c r="N546" s="164">
        <v>2</v>
      </c>
    </row>
    <row r="547" spans="1:14" ht="21.95" customHeight="1">
      <c r="A547" s="121">
        <v>541</v>
      </c>
      <c r="B547" s="218" t="s">
        <v>249</v>
      </c>
      <c r="C547" s="219" t="s">
        <v>83</v>
      </c>
      <c r="D547" s="211" t="s">
        <v>476</v>
      </c>
      <c r="E547" s="163" t="s">
        <v>68</v>
      </c>
      <c r="F547" s="163" t="s">
        <v>464</v>
      </c>
      <c r="G547" s="163" t="s">
        <v>77</v>
      </c>
      <c r="H547" s="163" t="s">
        <v>94</v>
      </c>
      <c r="I547" s="125" t="s">
        <v>95</v>
      </c>
      <c r="J547" s="212" t="s">
        <v>483</v>
      </c>
      <c r="K547" s="127">
        <v>18</v>
      </c>
      <c r="L547" s="128">
        <v>0</v>
      </c>
      <c r="M547" s="121" t="s">
        <v>96</v>
      </c>
      <c r="N547" s="164">
        <v>2</v>
      </c>
    </row>
    <row r="548" spans="1:14" ht="21.95" customHeight="1">
      <c r="A548" s="121">
        <v>542</v>
      </c>
      <c r="B548" s="218" t="s">
        <v>292</v>
      </c>
      <c r="C548" s="219" t="s">
        <v>83</v>
      </c>
      <c r="D548" s="211" t="s">
        <v>476</v>
      </c>
      <c r="E548" s="163" t="s">
        <v>68</v>
      </c>
      <c r="F548" s="163" t="s">
        <v>464</v>
      </c>
      <c r="G548" s="163" t="s">
        <v>77</v>
      </c>
      <c r="H548" s="163" t="s">
        <v>94</v>
      </c>
      <c r="I548" s="125" t="s">
        <v>95</v>
      </c>
      <c r="J548" s="212" t="s">
        <v>483</v>
      </c>
      <c r="K548" s="127">
        <v>18</v>
      </c>
      <c r="L548" s="128">
        <v>0</v>
      </c>
      <c r="M548" s="121" t="s">
        <v>96</v>
      </c>
      <c r="N548" s="164">
        <v>2</v>
      </c>
    </row>
    <row r="549" spans="1:14" ht="21.95" customHeight="1">
      <c r="A549" s="125">
        <v>543</v>
      </c>
      <c r="B549" s="218" t="s">
        <v>241</v>
      </c>
      <c r="C549" s="219" t="s">
        <v>83</v>
      </c>
      <c r="D549" s="211" t="s">
        <v>476</v>
      </c>
      <c r="E549" s="163" t="s">
        <v>68</v>
      </c>
      <c r="F549" s="163" t="s">
        <v>464</v>
      </c>
      <c r="G549" s="163" t="s">
        <v>77</v>
      </c>
      <c r="H549" s="163" t="s">
        <v>94</v>
      </c>
      <c r="I549" s="125" t="s">
        <v>95</v>
      </c>
      <c r="J549" s="212" t="s">
        <v>483</v>
      </c>
      <c r="K549" s="127">
        <v>18</v>
      </c>
      <c r="L549" s="128">
        <v>0</v>
      </c>
      <c r="M549" s="121" t="s">
        <v>96</v>
      </c>
      <c r="N549" s="164">
        <v>2</v>
      </c>
    </row>
    <row r="550" spans="1:14" ht="21.95" customHeight="1">
      <c r="A550" s="121">
        <v>544</v>
      </c>
      <c r="B550" s="218" t="s">
        <v>275</v>
      </c>
      <c r="C550" s="219" t="s">
        <v>83</v>
      </c>
      <c r="D550" s="211" t="s">
        <v>476</v>
      </c>
      <c r="E550" s="163" t="s">
        <v>68</v>
      </c>
      <c r="F550" s="163" t="s">
        <v>464</v>
      </c>
      <c r="G550" s="163" t="s">
        <v>77</v>
      </c>
      <c r="H550" s="163" t="s">
        <v>94</v>
      </c>
      <c r="I550" s="125" t="s">
        <v>95</v>
      </c>
      <c r="J550" s="212" t="s">
        <v>483</v>
      </c>
      <c r="K550" s="127">
        <v>18</v>
      </c>
      <c r="L550" s="128">
        <v>0</v>
      </c>
      <c r="M550" s="121" t="s">
        <v>96</v>
      </c>
      <c r="N550" s="164">
        <v>2</v>
      </c>
    </row>
    <row r="551" spans="1:14" ht="21.95" customHeight="1">
      <c r="A551" s="121">
        <v>545</v>
      </c>
      <c r="B551" s="218" t="s">
        <v>314</v>
      </c>
      <c r="C551" s="219" t="s">
        <v>83</v>
      </c>
      <c r="D551" s="211" t="s">
        <v>476</v>
      </c>
      <c r="E551" s="163" t="s">
        <v>68</v>
      </c>
      <c r="F551" s="163" t="s">
        <v>464</v>
      </c>
      <c r="G551" s="163" t="s">
        <v>77</v>
      </c>
      <c r="H551" s="163" t="s">
        <v>94</v>
      </c>
      <c r="I551" s="125" t="s">
        <v>95</v>
      </c>
      <c r="J551" s="212" t="s">
        <v>483</v>
      </c>
      <c r="K551" s="127">
        <v>18</v>
      </c>
      <c r="L551" s="128">
        <v>0</v>
      </c>
      <c r="M551" s="121" t="s">
        <v>96</v>
      </c>
      <c r="N551" s="164">
        <v>2</v>
      </c>
    </row>
    <row r="552" spans="1:14" ht="21.95" customHeight="1">
      <c r="A552" s="125">
        <v>546</v>
      </c>
      <c r="B552" s="218" t="s">
        <v>318</v>
      </c>
      <c r="C552" s="219" t="s">
        <v>83</v>
      </c>
      <c r="D552" s="211" t="s">
        <v>476</v>
      </c>
      <c r="E552" s="163" t="s">
        <v>68</v>
      </c>
      <c r="F552" s="163" t="s">
        <v>464</v>
      </c>
      <c r="G552" s="163" t="s">
        <v>77</v>
      </c>
      <c r="H552" s="163" t="s">
        <v>94</v>
      </c>
      <c r="I552" s="125" t="s">
        <v>95</v>
      </c>
      <c r="J552" s="212" t="s">
        <v>483</v>
      </c>
      <c r="K552" s="127">
        <v>18</v>
      </c>
      <c r="L552" s="128">
        <v>0</v>
      </c>
      <c r="M552" s="121" t="s">
        <v>96</v>
      </c>
      <c r="N552" s="164">
        <v>2</v>
      </c>
    </row>
    <row r="553" spans="1:14" ht="21.95" customHeight="1">
      <c r="A553" s="121">
        <v>547</v>
      </c>
      <c r="B553" s="218" t="s">
        <v>263</v>
      </c>
      <c r="C553" s="219" t="s">
        <v>83</v>
      </c>
      <c r="D553" s="211" t="s">
        <v>476</v>
      </c>
      <c r="E553" s="163" t="s">
        <v>68</v>
      </c>
      <c r="F553" s="163" t="s">
        <v>464</v>
      </c>
      <c r="G553" s="163" t="s">
        <v>77</v>
      </c>
      <c r="H553" s="163" t="s">
        <v>94</v>
      </c>
      <c r="I553" s="125" t="s">
        <v>95</v>
      </c>
      <c r="J553" s="212" t="s">
        <v>483</v>
      </c>
      <c r="K553" s="127">
        <v>18</v>
      </c>
      <c r="L553" s="128">
        <v>0</v>
      </c>
      <c r="M553" s="121" t="s">
        <v>96</v>
      </c>
      <c r="N553" s="164">
        <v>2</v>
      </c>
    </row>
    <row r="554" spans="1:14" ht="21.95" customHeight="1">
      <c r="A554" s="121">
        <v>548</v>
      </c>
      <c r="B554" s="218" t="s">
        <v>235</v>
      </c>
      <c r="C554" s="219" t="s">
        <v>83</v>
      </c>
      <c r="D554" s="211" t="s">
        <v>476</v>
      </c>
      <c r="E554" s="163" t="s">
        <v>68</v>
      </c>
      <c r="F554" s="163" t="s">
        <v>464</v>
      </c>
      <c r="G554" s="163" t="s">
        <v>77</v>
      </c>
      <c r="H554" s="163" t="s">
        <v>94</v>
      </c>
      <c r="I554" s="125" t="s">
        <v>95</v>
      </c>
      <c r="J554" s="212" t="s">
        <v>483</v>
      </c>
      <c r="K554" s="127">
        <v>18</v>
      </c>
      <c r="L554" s="128">
        <v>0</v>
      </c>
      <c r="M554" s="121" t="s">
        <v>96</v>
      </c>
      <c r="N554" s="164">
        <v>2</v>
      </c>
    </row>
    <row r="555" spans="1:14" ht="21.95" customHeight="1">
      <c r="A555" s="125">
        <v>549</v>
      </c>
      <c r="B555" s="218" t="s">
        <v>322</v>
      </c>
      <c r="C555" s="219" t="s">
        <v>83</v>
      </c>
      <c r="D555" s="211" t="s">
        <v>476</v>
      </c>
      <c r="E555" s="163" t="s">
        <v>68</v>
      </c>
      <c r="F555" s="163" t="s">
        <v>464</v>
      </c>
      <c r="G555" s="163" t="s">
        <v>77</v>
      </c>
      <c r="H555" s="163" t="s">
        <v>94</v>
      </c>
      <c r="I555" s="125" t="s">
        <v>95</v>
      </c>
      <c r="J555" s="212" t="s">
        <v>483</v>
      </c>
      <c r="K555" s="127">
        <v>18</v>
      </c>
      <c r="L555" s="128">
        <v>0</v>
      </c>
      <c r="M555" s="121" t="s">
        <v>96</v>
      </c>
      <c r="N555" s="164">
        <v>2</v>
      </c>
    </row>
    <row r="556" spans="1:14" ht="21.95" customHeight="1">
      <c r="A556" s="121">
        <v>550</v>
      </c>
      <c r="B556" s="218" t="s">
        <v>281</v>
      </c>
      <c r="C556" s="219" t="s">
        <v>83</v>
      </c>
      <c r="D556" s="211" t="s">
        <v>476</v>
      </c>
      <c r="E556" s="163" t="s">
        <v>68</v>
      </c>
      <c r="F556" s="163" t="s">
        <v>464</v>
      </c>
      <c r="G556" s="163" t="s">
        <v>77</v>
      </c>
      <c r="H556" s="163" t="s">
        <v>94</v>
      </c>
      <c r="I556" s="125" t="s">
        <v>95</v>
      </c>
      <c r="J556" s="212" t="s">
        <v>483</v>
      </c>
      <c r="K556" s="127">
        <v>18</v>
      </c>
      <c r="L556" s="128">
        <v>0</v>
      </c>
      <c r="M556" s="121" t="s">
        <v>96</v>
      </c>
      <c r="N556" s="164">
        <v>2</v>
      </c>
    </row>
    <row r="557" spans="1:14" ht="21.95" customHeight="1">
      <c r="A557" s="121">
        <v>551</v>
      </c>
      <c r="B557" s="218" t="s">
        <v>296</v>
      </c>
      <c r="C557" s="219" t="s">
        <v>83</v>
      </c>
      <c r="D557" s="211" t="s">
        <v>476</v>
      </c>
      <c r="E557" s="163" t="s">
        <v>68</v>
      </c>
      <c r="F557" s="163" t="s">
        <v>464</v>
      </c>
      <c r="G557" s="163" t="s">
        <v>77</v>
      </c>
      <c r="H557" s="163" t="s">
        <v>94</v>
      </c>
      <c r="I557" s="125" t="s">
        <v>95</v>
      </c>
      <c r="J557" s="212" t="s">
        <v>483</v>
      </c>
      <c r="K557" s="127">
        <v>18</v>
      </c>
      <c r="L557" s="128">
        <v>0</v>
      </c>
      <c r="M557" s="121" t="s">
        <v>96</v>
      </c>
      <c r="N557" s="164">
        <v>2</v>
      </c>
    </row>
    <row r="558" spans="1:14" ht="21.95" customHeight="1">
      <c r="A558" s="125">
        <v>552</v>
      </c>
      <c r="B558" s="218" t="s">
        <v>233</v>
      </c>
      <c r="C558" s="219" t="s">
        <v>83</v>
      </c>
      <c r="D558" s="211" t="s">
        <v>476</v>
      </c>
      <c r="E558" s="163" t="s">
        <v>68</v>
      </c>
      <c r="F558" s="163" t="s">
        <v>464</v>
      </c>
      <c r="G558" s="163" t="s">
        <v>77</v>
      </c>
      <c r="H558" s="163" t="s">
        <v>94</v>
      </c>
      <c r="I558" s="125" t="s">
        <v>95</v>
      </c>
      <c r="J558" s="212" t="s">
        <v>483</v>
      </c>
      <c r="K558" s="127">
        <v>18</v>
      </c>
      <c r="L558" s="128">
        <v>0</v>
      </c>
      <c r="M558" s="121" t="s">
        <v>96</v>
      </c>
      <c r="N558" s="164">
        <v>2</v>
      </c>
    </row>
    <row r="559" spans="1:14" ht="21.95" customHeight="1">
      <c r="A559" s="121">
        <v>553</v>
      </c>
      <c r="B559" s="218" t="s">
        <v>319</v>
      </c>
      <c r="C559" s="219" t="s">
        <v>83</v>
      </c>
      <c r="D559" s="211" t="s">
        <v>476</v>
      </c>
      <c r="E559" s="163" t="s">
        <v>68</v>
      </c>
      <c r="F559" s="163" t="s">
        <v>464</v>
      </c>
      <c r="G559" s="163" t="s">
        <v>77</v>
      </c>
      <c r="H559" s="163" t="s">
        <v>94</v>
      </c>
      <c r="I559" s="125" t="s">
        <v>95</v>
      </c>
      <c r="J559" s="212" t="s">
        <v>483</v>
      </c>
      <c r="K559" s="127">
        <v>18</v>
      </c>
      <c r="L559" s="128">
        <v>0</v>
      </c>
      <c r="M559" s="121" t="s">
        <v>96</v>
      </c>
      <c r="N559" s="164">
        <v>2</v>
      </c>
    </row>
    <row r="560" spans="1:14" ht="21.95" customHeight="1">
      <c r="A560" s="121">
        <v>554</v>
      </c>
      <c r="B560" s="218" t="s">
        <v>250</v>
      </c>
      <c r="C560" s="219" t="s">
        <v>83</v>
      </c>
      <c r="D560" s="211" t="s">
        <v>476</v>
      </c>
      <c r="E560" s="163" t="s">
        <v>68</v>
      </c>
      <c r="F560" s="163" t="s">
        <v>464</v>
      </c>
      <c r="G560" s="163" t="s">
        <v>77</v>
      </c>
      <c r="H560" s="163" t="s">
        <v>94</v>
      </c>
      <c r="I560" s="125" t="s">
        <v>95</v>
      </c>
      <c r="J560" s="212" t="s">
        <v>483</v>
      </c>
      <c r="K560" s="127">
        <v>18</v>
      </c>
      <c r="L560" s="128">
        <v>0</v>
      </c>
      <c r="M560" s="121" t="s">
        <v>96</v>
      </c>
      <c r="N560" s="164">
        <v>2</v>
      </c>
    </row>
    <row r="561" spans="1:14" ht="21.95" customHeight="1">
      <c r="A561" s="125">
        <v>555</v>
      </c>
      <c r="B561" s="218" t="s">
        <v>315</v>
      </c>
      <c r="C561" s="219" t="s">
        <v>83</v>
      </c>
      <c r="D561" s="211" t="s">
        <v>476</v>
      </c>
      <c r="E561" s="163" t="s">
        <v>68</v>
      </c>
      <c r="F561" s="163" t="s">
        <v>464</v>
      </c>
      <c r="G561" s="163" t="s">
        <v>77</v>
      </c>
      <c r="H561" s="163" t="s">
        <v>94</v>
      </c>
      <c r="I561" s="125" t="s">
        <v>95</v>
      </c>
      <c r="J561" s="212" t="s">
        <v>483</v>
      </c>
      <c r="K561" s="127">
        <v>18</v>
      </c>
      <c r="L561" s="128">
        <v>0</v>
      </c>
      <c r="M561" s="121" t="s">
        <v>96</v>
      </c>
      <c r="N561" s="164">
        <v>2</v>
      </c>
    </row>
    <row r="562" spans="1:14" ht="21.95" customHeight="1">
      <c r="A562" s="121">
        <v>556</v>
      </c>
      <c r="B562" s="218" t="s">
        <v>264</v>
      </c>
      <c r="C562" s="219" t="s">
        <v>83</v>
      </c>
      <c r="D562" s="211" t="s">
        <v>476</v>
      </c>
      <c r="E562" s="163" t="s">
        <v>68</v>
      </c>
      <c r="F562" s="163" t="s">
        <v>464</v>
      </c>
      <c r="G562" s="163" t="s">
        <v>77</v>
      </c>
      <c r="H562" s="163" t="s">
        <v>94</v>
      </c>
      <c r="I562" s="125" t="s">
        <v>95</v>
      </c>
      <c r="J562" s="212" t="s">
        <v>483</v>
      </c>
      <c r="K562" s="127">
        <v>18</v>
      </c>
      <c r="L562" s="128">
        <v>0</v>
      </c>
      <c r="M562" s="121" t="s">
        <v>96</v>
      </c>
      <c r="N562" s="164">
        <v>2</v>
      </c>
    </row>
    <row r="563" spans="1:14" ht="21.95" customHeight="1">
      <c r="A563" s="121">
        <v>557</v>
      </c>
      <c r="B563" s="218" t="s">
        <v>239</v>
      </c>
      <c r="C563" s="219" t="s">
        <v>83</v>
      </c>
      <c r="D563" s="211" t="s">
        <v>476</v>
      </c>
      <c r="E563" s="163" t="s">
        <v>68</v>
      </c>
      <c r="F563" s="163" t="s">
        <v>464</v>
      </c>
      <c r="G563" s="163" t="s">
        <v>77</v>
      </c>
      <c r="H563" s="163" t="s">
        <v>94</v>
      </c>
      <c r="I563" s="125" t="s">
        <v>95</v>
      </c>
      <c r="J563" s="212" t="s">
        <v>483</v>
      </c>
      <c r="K563" s="127">
        <v>18</v>
      </c>
      <c r="L563" s="128">
        <v>0</v>
      </c>
      <c r="M563" s="121" t="s">
        <v>96</v>
      </c>
      <c r="N563" s="164">
        <v>2</v>
      </c>
    </row>
    <row r="564" spans="1:14" ht="21.95" customHeight="1">
      <c r="A564" s="125">
        <v>558</v>
      </c>
      <c r="B564" s="218" t="s">
        <v>238</v>
      </c>
      <c r="C564" s="219" t="s">
        <v>83</v>
      </c>
      <c r="D564" s="211" t="s">
        <v>476</v>
      </c>
      <c r="E564" s="163" t="s">
        <v>68</v>
      </c>
      <c r="F564" s="163" t="s">
        <v>464</v>
      </c>
      <c r="G564" s="163" t="s">
        <v>77</v>
      </c>
      <c r="H564" s="163" t="s">
        <v>94</v>
      </c>
      <c r="I564" s="125" t="s">
        <v>95</v>
      </c>
      <c r="J564" s="212" t="s">
        <v>483</v>
      </c>
      <c r="K564" s="127">
        <v>18</v>
      </c>
      <c r="L564" s="128">
        <v>0</v>
      </c>
      <c r="M564" s="121" t="s">
        <v>96</v>
      </c>
      <c r="N564" s="164">
        <v>2</v>
      </c>
    </row>
    <row r="565" spans="1:14" ht="21.95" customHeight="1">
      <c r="A565" s="121">
        <v>559</v>
      </c>
      <c r="B565" s="218" t="s">
        <v>254</v>
      </c>
      <c r="C565" s="219" t="s">
        <v>83</v>
      </c>
      <c r="D565" s="211" t="s">
        <v>476</v>
      </c>
      <c r="E565" s="163" t="s">
        <v>68</v>
      </c>
      <c r="F565" s="163" t="s">
        <v>464</v>
      </c>
      <c r="G565" s="163" t="s">
        <v>77</v>
      </c>
      <c r="H565" s="163" t="s">
        <v>94</v>
      </c>
      <c r="I565" s="125" t="s">
        <v>95</v>
      </c>
      <c r="J565" s="212" t="s">
        <v>483</v>
      </c>
      <c r="K565" s="127">
        <v>18</v>
      </c>
      <c r="L565" s="128">
        <v>0</v>
      </c>
      <c r="M565" s="121" t="s">
        <v>96</v>
      </c>
      <c r="N565" s="164">
        <v>2</v>
      </c>
    </row>
    <row r="566" spans="1:14" ht="21.95" customHeight="1">
      <c r="A566" s="121">
        <v>560</v>
      </c>
      <c r="B566" s="218" t="s">
        <v>288</v>
      </c>
      <c r="C566" s="219" t="s">
        <v>83</v>
      </c>
      <c r="D566" s="211" t="s">
        <v>476</v>
      </c>
      <c r="E566" s="163" t="s">
        <v>68</v>
      </c>
      <c r="F566" s="163" t="s">
        <v>464</v>
      </c>
      <c r="G566" s="163" t="s">
        <v>77</v>
      </c>
      <c r="H566" s="163" t="s">
        <v>94</v>
      </c>
      <c r="I566" s="125" t="s">
        <v>95</v>
      </c>
      <c r="J566" s="212" t="s">
        <v>483</v>
      </c>
      <c r="K566" s="127">
        <v>18</v>
      </c>
      <c r="L566" s="128">
        <v>0</v>
      </c>
      <c r="M566" s="121" t="s">
        <v>96</v>
      </c>
      <c r="N566" s="164">
        <v>2</v>
      </c>
    </row>
    <row r="567" spans="1:14" ht="21.95" customHeight="1">
      <c r="A567" s="125">
        <v>561</v>
      </c>
      <c r="B567" s="218" t="s">
        <v>306</v>
      </c>
      <c r="C567" s="219" t="s">
        <v>83</v>
      </c>
      <c r="D567" s="211" t="s">
        <v>476</v>
      </c>
      <c r="E567" s="163" t="s">
        <v>68</v>
      </c>
      <c r="F567" s="163" t="s">
        <v>464</v>
      </c>
      <c r="G567" s="163" t="s">
        <v>77</v>
      </c>
      <c r="H567" s="163" t="s">
        <v>94</v>
      </c>
      <c r="I567" s="125" t="s">
        <v>95</v>
      </c>
      <c r="J567" s="212" t="s">
        <v>483</v>
      </c>
      <c r="K567" s="127">
        <v>18</v>
      </c>
      <c r="L567" s="128">
        <v>0</v>
      </c>
      <c r="M567" s="121" t="s">
        <v>96</v>
      </c>
      <c r="N567" s="164">
        <v>2</v>
      </c>
    </row>
    <row r="568" spans="1:14" ht="21.95" customHeight="1">
      <c r="A568" s="121">
        <v>562</v>
      </c>
      <c r="B568" s="218" t="s">
        <v>260</v>
      </c>
      <c r="C568" s="219" t="s">
        <v>83</v>
      </c>
      <c r="D568" s="211" t="s">
        <v>476</v>
      </c>
      <c r="E568" s="163" t="s">
        <v>68</v>
      </c>
      <c r="F568" s="163" t="s">
        <v>464</v>
      </c>
      <c r="G568" s="163" t="s">
        <v>77</v>
      </c>
      <c r="H568" s="163" t="s">
        <v>94</v>
      </c>
      <c r="I568" s="125" t="s">
        <v>95</v>
      </c>
      <c r="J568" s="212" t="s">
        <v>483</v>
      </c>
      <c r="K568" s="127">
        <v>18</v>
      </c>
      <c r="L568" s="128">
        <v>0</v>
      </c>
      <c r="M568" s="121" t="s">
        <v>96</v>
      </c>
      <c r="N568" s="164">
        <v>2</v>
      </c>
    </row>
    <row r="569" spans="1:14" ht="21.95" customHeight="1">
      <c r="A569" s="121">
        <v>563</v>
      </c>
      <c r="B569" s="218" t="s">
        <v>310</v>
      </c>
      <c r="C569" s="219" t="s">
        <v>83</v>
      </c>
      <c r="D569" s="211" t="s">
        <v>476</v>
      </c>
      <c r="E569" s="163" t="s">
        <v>68</v>
      </c>
      <c r="F569" s="163" t="s">
        <v>464</v>
      </c>
      <c r="G569" s="163" t="s">
        <v>77</v>
      </c>
      <c r="H569" s="163" t="s">
        <v>94</v>
      </c>
      <c r="I569" s="125" t="s">
        <v>95</v>
      </c>
      <c r="J569" s="212" t="s">
        <v>483</v>
      </c>
      <c r="K569" s="127">
        <v>18</v>
      </c>
      <c r="L569" s="128">
        <v>0</v>
      </c>
      <c r="M569" s="121" t="s">
        <v>96</v>
      </c>
      <c r="N569" s="164">
        <v>2</v>
      </c>
    </row>
    <row r="570" spans="1:14" ht="21.95" customHeight="1">
      <c r="A570" s="125">
        <v>564</v>
      </c>
      <c r="B570" s="218" t="s">
        <v>277</v>
      </c>
      <c r="C570" s="219" t="s">
        <v>83</v>
      </c>
      <c r="D570" s="211" t="s">
        <v>476</v>
      </c>
      <c r="E570" s="163" t="s">
        <v>68</v>
      </c>
      <c r="F570" s="163" t="s">
        <v>464</v>
      </c>
      <c r="G570" s="163" t="s">
        <v>77</v>
      </c>
      <c r="H570" s="163" t="s">
        <v>94</v>
      </c>
      <c r="I570" s="125" t="s">
        <v>95</v>
      </c>
      <c r="J570" s="212" t="s">
        <v>483</v>
      </c>
      <c r="K570" s="127">
        <v>18</v>
      </c>
      <c r="L570" s="128">
        <v>0</v>
      </c>
      <c r="M570" s="121" t="s">
        <v>96</v>
      </c>
      <c r="N570" s="164">
        <v>2</v>
      </c>
    </row>
    <row r="571" spans="1:14" ht="21.95" customHeight="1">
      <c r="A571" s="121">
        <v>565</v>
      </c>
      <c r="B571" s="218" t="s">
        <v>242</v>
      </c>
      <c r="C571" s="219" t="s">
        <v>83</v>
      </c>
      <c r="D571" s="211" t="s">
        <v>476</v>
      </c>
      <c r="E571" s="163" t="s">
        <v>68</v>
      </c>
      <c r="F571" s="163" t="s">
        <v>464</v>
      </c>
      <c r="G571" s="163" t="s">
        <v>77</v>
      </c>
      <c r="H571" s="163" t="s">
        <v>94</v>
      </c>
      <c r="I571" s="125" t="s">
        <v>95</v>
      </c>
      <c r="J571" s="212" t="s">
        <v>483</v>
      </c>
      <c r="K571" s="127">
        <v>18</v>
      </c>
      <c r="L571" s="128">
        <v>0</v>
      </c>
      <c r="M571" s="121" t="s">
        <v>96</v>
      </c>
      <c r="N571" s="164">
        <v>2</v>
      </c>
    </row>
    <row r="572" spans="1:14" ht="21.95" customHeight="1">
      <c r="A572" s="121">
        <v>566</v>
      </c>
      <c r="B572" s="218" t="s">
        <v>236</v>
      </c>
      <c r="C572" s="219" t="s">
        <v>83</v>
      </c>
      <c r="D572" s="211" t="s">
        <v>476</v>
      </c>
      <c r="E572" s="163" t="s">
        <v>68</v>
      </c>
      <c r="F572" s="163" t="s">
        <v>464</v>
      </c>
      <c r="G572" s="163" t="s">
        <v>77</v>
      </c>
      <c r="H572" s="163" t="s">
        <v>94</v>
      </c>
      <c r="I572" s="125" t="s">
        <v>95</v>
      </c>
      <c r="J572" s="212" t="s">
        <v>483</v>
      </c>
      <c r="K572" s="127">
        <v>18</v>
      </c>
      <c r="L572" s="128">
        <v>0</v>
      </c>
      <c r="M572" s="121" t="s">
        <v>96</v>
      </c>
      <c r="N572" s="164">
        <v>2</v>
      </c>
    </row>
    <row r="573" spans="1:14" ht="21.95" customHeight="1">
      <c r="A573" s="125">
        <v>567</v>
      </c>
      <c r="B573" s="218" t="s">
        <v>247</v>
      </c>
      <c r="C573" s="219" t="s">
        <v>83</v>
      </c>
      <c r="D573" s="211" t="s">
        <v>476</v>
      </c>
      <c r="E573" s="163" t="s">
        <v>68</v>
      </c>
      <c r="F573" s="163" t="s">
        <v>464</v>
      </c>
      <c r="G573" s="163" t="s">
        <v>77</v>
      </c>
      <c r="H573" s="163" t="s">
        <v>94</v>
      </c>
      <c r="I573" s="125" t="s">
        <v>95</v>
      </c>
      <c r="J573" s="212" t="s">
        <v>483</v>
      </c>
      <c r="K573" s="127">
        <v>18</v>
      </c>
      <c r="L573" s="128">
        <v>0</v>
      </c>
      <c r="M573" s="121" t="s">
        <v>96</v>
      </c>
      <c r="N573" s="164">
        <v>2</v>
      </c>
    </row>
    <row r="574" spans="1:14" ht="21.95" customHeight="1">
      <c r="A574" s="121">
        <v>568</v>
      </c>
      <c r="B574" s="218" t="s">
        <v>253</v>
      </c>
      <c r="C574" s="219" t="s">
        <v>83</v>
      </c>
      <c r="D574" s="211" t="s">
        <v>476</v>
      </c>
      <c r="E574" s="163" t="s">
        <v>68</v>
      </c>
      <c r="F574" s="163" t="s">
        <v>464</v>
      </c>
      <c r="G574" s="163" t="s">
        <v>77</v>
      </c>
      <c r="H574" s="163" t="s">
        <v>94</v>
      </c>
      <c r="I574" s="125" t="s">
        <v>95</v>
      </c>
      <c r="J574" s="212" t="s">
        <v>483</v>
      </c>
      <c r="K574" s="127">
        <v>18</v>
      </c>
      <c r="L574" s="128">
        <v>0</v>
      </c>
      <c r="M574" s="121" t="s">
        <v>96</v>
      </c>
      <c r="N574" s="164">
        <v>2</v>
      </c>
    </row>
    <row r="575" spans="1:14" ht="21.95" customHeight="1">
      <c r="A575" s="121">
        <v>569</v>
      </c>
      <c r="B575" s="218" t="s">
        <v>297</v>
      </c>
      <c r="C575" s="219" t="s">
        <v>83</v>
      </c>
      <c r="D575" s="211" t="s">
        <v>476</v>
      </c>
      <c r="E575" s="163" t="s">
        <v>68</v>
      </c>
      <c r="F575" s="163" t="s">
        <v>464</v>
      </c>
      <c r="G575" s="163" t="s">
        <v>77</v>
      </c>
      <c r="H575" s="163" t="s">
        <v>94</v>
      </c>
      <c r="I575" s="125" t="s">
        <v>95</v>
      </c>
      <c r="J575" s="212" t="s">
        <v>483</v>
      </c>
      <c r="K575" s="127">
        <v>18</v>
      </c>
      <c r="L575" s="128">
        <v>0</v>
      </c>
      <c r="M575" s="121" t="s">
        <v>96</v>
      </c>
      <c r="N575" s="164">
        <v>2</v>
      </c>
    </row>
    <row r="576" spans="1:14" ht="21.95" customHeight="1">
      <c r="A576" s="125">
        <v>570</v>
      </c>
      <c r="B576" s="218" t="s">
        <v>261</v>
      </c>
      <c r="C576" s="219" t="s">
        <v>83</v>
      </c>
      <c r="D576" s="211" t="s">
        <v>476</v>
      </c>
      <c r="E576" s="163" t="s">
        <v>68</v>
      </c>
      <c r="F576" s="163" t="s">
        <v>464</v>
      </c>
      <c r="G576" s="163" t="s">
        <v>77</v>
      </c>
      <c r="H576" s="163" t="s">
        <v>94</v>
      </c>
      <c r="I576" s="125" t="s">
        <v>95</v>
      </c>
      <c r="J576" s="212" t="s">
        <v>483</v>
      </c>
      <c r="K576" s="127">
        <v>18</v>
      </c>
      <c r="L576" s="128">
        <v>0</v>
      </c>
      <c r="M576" s="121" t="s">
        <v>96</v>
      </c>
      <c r="N576" s="164">
        <v>2</v>
      </c>
    </row>
    <row r="577" spans="1:14" ht="21.95" customHeight="1">
      <c r="A577" s="121">
        <v>571</v>
      </c>
      <c r="B577" s="218" t="s">
        <v>330</v>
      </c>
      <c r="C577" s="219" t="s">
        <v>83</v>
      </c>
      <c r="D577" s="211" t="s">
        <v>476</v>
      </c>
      <c r="E577" s="163" t="s">
        <v>68</v>
      </c>
      <c r="F577" s="163" t="s">
        <v>464</v>
      </c>
      <c r="G577" s="163" t="s">
        <v>77</v>
      </c>
      <c r="H577" s="163" t="s">
        <v>94</v>
      </c>
      <c r="I577" s="125" t="s">
        <v>95</v>
      </c>
      <c r="J577" s="212" t="s">
        <v>483</v>
      </c>
      <c r="K577" s="127">
        <v>18</v>
      </c>
      <c r="L577" s="128">
        <v>0</v>
      </c>
      <c r="M577" s="121" t="s">
        <v>96</v>
      </c>
      <c r="N577" s="164">
        <v>2</v>
      </c>
    </row>
    <row r="578" spans="1:14" ht="21.95" customHeight="1">
      <c r="A578" s="121">
        <v>572</v>
      </c>
      <c r="B578" s="218" t="s">
        <v>332</v>
      </c>
      <c r="C578" s="219" t="s">
        <v>83</v>
      </c>
      <c r="D578" s="211" t="s">
        <v>476</v>
      </c>
      <c r="E578" s="163" t="s">
        <v>68</v>
      </c>
      <c r="F578" s="163" t="s">
        <v>464</v>
      </c>
      <c r="G578" s="163" t="s">
        <v>77</v>
      </c>
      <c r="H578" s="163" t="s">
        <v>94</v>
      </c>
      <c r="I578" s="125" t="s">
        <v>95</v>
      </c>
      <c r="J578" s="212" t="s">
        <v>483</v>
      </c>
      <c r="K578" s="127">
        <v>18</v>
      </c>
      <c r="L578" s="128">
        <v>0</v>
      </c>
      <c r="M578" s="121" t="s">
        <v>96</v>
      </c>
      <c r="N578" s="164">
        <v>2</v>
      </c>
    </row>
    <row r="579" spans="1:14" ht="21.95" customHeight="1">
      <c r="A579" s="125">
        <v>573</v>
      </c>
      <c r="B579" s="218" t="s">
        <v>257</v>
      </c>
      <c r="C579" s="219" t="s">
        <v>83</v>
      </c>
      <c r="D579" s="211" t="s">
        <v>476</v>
      </c>
      <c r="E579" s="163" t="s">
        <v>68</v>
      </c>
      <c r="F579" s="163" t="s">
        <v>464</v>
      </c>
      <c r="G579" s="163" t="s">
        <v>77</v>
      </c>
      <c r="H579" s="163" t="s">
        <v>94</v>
      </c>
      <c r="I579" s="125" t="s">
        <v>95</v>
      </c>
      <c r="J579" s="212" t="s">
        <v>483</v>
      </c>
      <c r="K579" s="127">
        <v>18</v>
      </c>
      <c r="L579" s="128">
        <v>0</v>
      </c>
      <c r="M579" s="121" t="s">
        <v>96</v>
      </c>
      <c r="N579" s="164">
        <v>2</v>
      </c>
    </row>
    <row r="580" spans="1:14" ht="21.95" customHeight="1">
      <c r="A580" s="121">
        <v>574</v>
      </c>
      <c r="B580" s="218" t="s">
        <v>349</v>
      </c>
      <c r="C580" s="219" t="s">
        <v>83</v>
      </c>
      <c r="D580" s="211" t="s">
        <v>476</v>
      </c>
      <c r="E580" s="163" t="s">
        <v>68</v>
      </c>
      <c r="F580" s="163" t="s">
        <v>464</v>
      </c>
      <c r="G580" s="163" t="s">
        <v>77</v>
      </c>
      <c r="H580" s="163" t="s">
        <v>94</v>
      </c>
      <c r="I580" s="125" t="s">
        <v>95</v>
      </c>
      <c r="J580" s="212" t="s">
        <v>483</v>
      </c>
      <c r="K580" s="127">
        <v>18</v>
      </c>
      <c r="L580" s="128">
        <v>0</v>
      </c>
      <c r="M580" s="121" t="s">
        <v>96</v>
      </c>
      <c r="N580" s="164">
        <v>2</v>
      </c>
    </row>
    <row r="581" spans="1:14" ht="21.95" customHeight="1">
      <c r="A581" s="121">
        <v>575</v>
      </c>
      <c r="B581" s="218" t="s">
        <v>286</v>
      </c>
      <c r="C581" s="219" t="s">
        <v>83</v>
      </c>
      <c r="D581" s="211" t="s">
        <v>476</v>
      </c>
      <c r="E581" s="163" t="s">
        <v>68</v>
      </c>
      <c r="F581" s="163" t="s">
        <v>464</v>
      </c>
      <c r="G581" s="163" t="s">
        <v>77</v>
      </c>
      <c r="H581" s="163" t="s">
        <v>94</v>
      </c>
      <c r="I581" s="125" t="s">
        <v>95</v>
      </c>
      <c r="J581" s="212" t="s">
        <v>483</v>
      </c>
      <c r="K581" s="127">
        <v>18</v>
      </c>
      <c r="L581" s="128">
        <v>0</v>
      </c>
      <c r="M581" s="121" t="s">
        <v>96</v>
      </c>
      <c r="N581" s="164">
        <v>2</v>
      </c>
    </row>
    <row r="582" spans="1:14" ht="21.95" customHeight="1">
      <c r="A582" s="125">
        <v>576</v>
      </c>
      <c r="B582" s="218" t="s">
        <v>295</v>
      </c>
      <c r="C582" s="219" t="s">
        <v>83</v>
      </c>
      <c r="D582" s="211" t="s">
        <v>476</v>
      </c>
      <c r="E582" s="163" t="s">
        <v>68</v>
      </c>
      <c r="F582" s="163" t="s">
        <v>464</v>
      </c>
      <c r="G582" s="163" t="s">
        <v>77</v>
      </c>
      <c r="H582" s="163" t="s">
        <v>94</v>
      </c>
      <c r="I582" s="125" t="s">
        <v>95</v>
      </c>
      <c r="J582" s="212" t="s">
        <v>483</v>
      </c>
      <c r="K582" s="127">
        <v>18</v>
      </c>
      <c r="L582" s="128">
        <v>0</v>
      </c>
      <c r="M582" s="121" t="s">
        <v>96</v>
      </c>
      <c r="N582" s="164">
        <v>2</v>
      </c>
    </row>
    <row r="583" spans="1:14" ht="21.95" customHeight="1">
      <c r="A583" s="121">
        <v>577</v>
      </c>
      <c r="B583" s="218" t="s">
        <v>283</v>
      </c>
      <c r="C583" s="219" t="s">
        <v>83</v>
      </c>
      <c r="D583" s="211" t="s">
        <v>476</v>
      </c>
      <c r="E583" s="163" t="s">
        <v>68</v>
      </c>
      <c r="F583" s="163" t="s">
        <v>464</v>
      </c>
      <c r="G583" s="163" t="s">
        <v>77</v>
      </c>
      <c r="H583" s="163" t="s">
        <v>94</v>
      </c>
      <c r="I583" s="125" t="s">
        <v>95</v>
      </c>
      <c r="J583" s="212" t="s">
        <v>483</v>
      </c>
      <c r="K583" s="127">
        <v>18</v>
      </c>
      <c r="L583" s="128">
        <v>0</v>
      </c>
      <c r="M583" s="121" t="s">
        <v>96</v>
      </c>
      <c r="N583" s="164">
        <v>2</v>
      </c>
    </row>
    <row r="584" spans="1:14" ht="21.95" customHeight="1">
      <c r="A584" s="121">
        <v>578</v>
      </c>
      <c r="B584" s="218" t="s">
        <v>313</v>
      </c>
      <c r="C584" s="219" t="s">
        <v>83</v>
      </c>
      <c r="D584" s="211" t="s">
        <v>476</v>
      </c>
      <c r="E584" s="163" t="s">
        <v>68</v>
      </c>
      <c r="F584" s="163" t="s">
        <v>464</v>
      </c>
      <c r="G584" s="163" t="s">
        <v>77</v>
      </c>
      <c r="H584" s="163" t="s">
        <v>94</v>
      </c>
      <c r="I584" s="125" t="s">
        <v>95</v>
      </c>
      <c r="J584" s="212" t="s">
        <v>483</v>
      </c>
      <c r="K584" s="127">
        <v>18</v>
      </c>
      <c r="L584" s="128">
        <v>0</v>
      </c>
      <c r="M584" s="121" t="s">
        <v>96</v>
      </c>
      <c r="N584" s="164">
        <v>2</v>
      </c>
    </row>
    <row r="585" spans="1:14" ht="21.95" customHeight="1">
      <c r="A585" s="125">
        <v>579</v>
      </c>
      <c r="B585" s="218" t="s">
        <v>230</v>
      </c>
      <c r="C585" s="219" t="s">
        <v>83</v>
      </c>
      <c r="D585" s="211" t="s">
        <v>476</v>
      </c>
      <c r="E585" s="163" t="s">
        <v>68</v>
      </c>
      <c r="F585" s="163" t="s">
        <v>464</v>
      </c>
      <c r="G585" s="163" t="s">
        <v>77</v>
      </c>
      <c r="H585" s="163" t="s">
        <v>94</v>
      </c>
      <c r="I585" s="125" t="s">
        <v>95</v>
      </c>
      <c r="J585" s="212" t="s">
        <v>483</v>
      </c>
      <c r="K585" s="127">
        <v>18</v>
      </c>
      <c r="L585" s="128">
        <v>0</v>
      </c>
      <c r="M585" s="121" t="s">
        <v>96</v>
      </c>
      <c r="N585" s="164">
        <v>2</v>
      </c>
    </row>
    <row r="586" spans="1:14" ht="21.95" customHeight="1">
      <c r="A586" s="121">
        <v>580</v>
      </c>
      <c r="B586" s="218" t="s">
        <v>243</v>
      </c>
      <c r="C586" s="219" t="s">
        <v>83</v>
      </c>
      <c r="D586" s="211" t="s">
        <v>476</v>
      </c>
      <c r="E586" s="163" t="s">
        <v>68</v>
      </c>
      <c r="F586" s="163" t="s">
        <v>464</v>
      </c>
      <c r="G586" s="163" t="s">
        <v>77</v>
      </c>
      <c r="H586" s="163" t="s">
        <v>94</v>
      </c>
      <c r="I586" s="125" t="s">
        <v>95</v>
      </c>
      <c r="J586" s="212" t="s">
        <v>483</v>
      </c>
      <c r="K586" s="127">
        <v>18</v>
      </c>
      <c r="L586" s="128">
        <v>0</v>
      </c>
      <c r="M586" s="121" t="s">
        <v>96</v>
      </c>
      <c r="N586" s="164">
        <v>2</v>
      </c>
    </row>
    <row r="587" spans="1:14" ht="21.95" customHeight="1">
      <c r="A587" s="121">
        <v>581</v>
      </c>
      <c r="B587" s="218" t="s">
        <v>303</v>
      </c>
      <c r="C587" s="219" t="s">
        <v>83</v>
      </c>
      <c r="D587" s="211" t="s">
        <v>476</v>
      </c>
      <c r="E587" s="163" t="s">
        <v>68</v>
      </c>
      <c r="F587" s="163" t="s">
        <v>464</v>
      </c>
      <c r="G587" s="163" t="s">
        <v>77</v>
      </c>
      <c r="H587" s="163" t="s">
        <v>94</v>
      </c>
      <c r="I587" s="125" t="s">
        <v>95</v>
      </c>
      <c r="J587" s="212" t="s">
        <v>483</v>
      </c>
      <c r="K587" s="127">
        <v>18</v>
      </c>
      <c r="L587" s="128">
        <v>0</v>
      </c>
      <c r="M587" s="121" t="s">
        <v>96</v>
      </c>
      <c r="N587" s="164">
        <v>2</v>
      </c>
    </row>
    <row r="588" spans="1:14" ht="21.95" customHeight="1">
      <c r="A588" s="125">
        <v>582</v>
      </c>
      <c r="B588" s="218" t="s">
        <v>331</v>
      </c>
      <c r="C588" s="219" t="s">
        <v>83</v>
      </c>
      <c r="D588" s="211" t="s">
        <v>476</v>
      </c>
      <c r="E588" s="163" t="s">
        <v>68</v>
      </c>
      <c r="F588" s="163" t="s">
        <v>464</v>
      </c>
      <c r="G588" s="163" t="s">
        <v>77</v>
      </c>
      <c r="H588" s="163" t="s">
        <v>94</v>
      </c>
      <c r="I588" s="125" t="s">
        <v>95</v>
      </c>
      <c r="J588" s="212" t="s">
        <v>483</v>
      </c>
      <c r="K588" s="127">
        <v>18</v>
      </c>
      <c r="L588" s="128">
        <v>0</v>
      </c>
      <c r="M588" s="121" t="s">
        <v>96</v>
      </c>
      <c r="N588" s="164">
        <v>2</v>
      </c>
    </row>
    <row r="589" spans="1:14" ht="21.95" customHeight="1">
      <c r="A589" s="121">
        <v>583</v>
      </c>
      <c r="B589" s="218" t="s">
        <v>248</v>
      </c>
      <c r="C589" s="219" t="s">
        <v>83</v>
      </c>
      <c r="D589" s="211" t="s">
        <v>476</v>
      </c>
      <c r="E589" s="163" t="s">
        <v>68</v>
      </c>
      <c r="F589" s="163" t="s">
        <v>464</v>
      </c>
      <c r="G589" s="163" t="s">
        <v>77</v>
      </c>
      <c r="H589" s="163" t="s">
        <v>94</v>
      </c>
      <c r="I589" s="125" t="s">
        <v>95</v>
      </c>
      <c r="J589" s="212" t="s">
        <v>483</v>
      </c>
      <c r="K589" s="127">
        <v>18</v>
      </c>
      <c r="L589" s="128">
        <v>0</v>
      </c>
      <c r="M589" s="121" t="s">
        <v>96</v>
      </c>
      <c r="N589" s="164">
        <v>2</v>
      </c>
    </row>
    <row r="590" spans="1:14" ht="21.95" customHeight="1">
      <c r="A590" s="121">
        <v>584</v>
      </c>
      <c r="B590" s="218" t="s">
        <v>312</v>
      </c>
      <c r="C590" s="219" t="s">
        <v>83</v>
      </c>
      <c r="D590" s="211" t="s">
        <v>476</v>
      </c>
      <c r="E590" s="163" t="s">
        <v>68</v>
      </c>
      <c r="F590" s="163" t="s">
        <v>464</v>
      </c>
      <c r="G590" s="163" t="s">
        <v>77</v>
      </c>
      <c r="H590" s="163" t="s">
        <v>94</v>
      </c>
      <c r="I590" s="125" t="s">
        <v>95</v>
      </c>
      <c r="J590" s="212" t="s">
        <v>483</v>
      </c>
      <c r="K590" s="127">
        <v>18</v>
      </c>
      <c r="L590" s="128">
        <v>0</v>
      </c>
      <c r="M590" s="121" t="s">
        <v>96</v>
      </c>
      <c r="N590" s="164">
        <v>2</v>
      </c>
    </row>
    <row r="591" spans="1:14" ht="21.95" customHeight="1">
      <c r="A591" s="125">
        <v>585</v>
      </c>
      <c r="B591" s="218" t="s">
        <v>256</v>
      </c>
      <c r="C591" s="219" t="s">
        <v>83</v>
      </c>
      <c r="D591" s="211" t="s">
        <v>476</v>
      </c>
      <c r="E591" s="163" t="s">
        <v>68</v>
      </c>
      <c r="F591" s="163" t="s">
        <v>464</v>
      </c>
      <c r="G591" s="163" t="s">
        <v>77</v>
      </c>
      <c r="H591" s="163" t="s">
        <v>94</v>
      </c>
      <c r="I591" s="125" t="s">
        <v>95</v>
      </c>
      <c r="J591" s="212" t="s">
        <v>483</v>
      </c>
      <c r="K591" s="127">
        <v>18</v>
      </c>
      <c r="L591" s="128">
        <v>0</v>
      </c>
      <c r="M591" s="121" t="s">
        <v>96</v>
      </c>
      <c r="N591" s="164">
        <v>2</v>
      </c>
    </row>
    <row r="592" spans="1:14" ht="21.95" customHeight="1">
      <c r="A592" s="121">
        <v>586</v>
      </c>
      <c r="B592" s="218" t="s">
        <v>232</v>
      </c>
      <c r="C592" s="219" t="s">
        <v>83</v>
      </c>
      <c r="D592" s="211" t="s">
        <v>476</v>
      </c>
      <c r="E592" s="163" t="s">
        <v>68</v>
      </c>
      <c r="F592" s="163" t="s">
        <v>464</v>
      </c>
      <c r="G592" s="163" t="s">
        <v>77</v>
      </c>
      <c r="H592" s="163" t="s">
        <v>94</v>
      </c>
      <c r="I592" s="125" t="s">
        <v>95</v>
      </c>
      <c r="J592" s="212" t="s">
        <v>483</v>
      </c>
      <c r="K592" s="127">
        <v>18</v>
      </c>
      <c r="L592" s="128">
        <v>0</v>
      </c>
      <c r="M592" s="121" t="s">
        <v>96</v>
      </c>
      <c r="N592" s="164">
        <v>2</v>
      </c>
    </row>
    <row r="593" spans="1:14" ht="21.95" customHeight="1">
      <c r="A593" s="121">
        <v>587</v>
      </c>
      <c r="B593" s="218" t="s">
        <v>234</v>
      </c>
      <c r="C593" s="219" t="s">
        <v>83</v>
      </c>
      <c r="D593" s="211" t="s">
        <v>476</v>
      </c>
      <c r="E593" s="163" t="s">
        <v>68</v>
      </c>
      <c r="F593" s="163" t="s">
        <v>464</v>
      </c>
      <c r="G593" s="163" t="s">
        <v>77</v>
      </c>
      <c r="H593" s="163" t="s">
        <v>94</v>
      </c>
      <c r="I593" s="125" t="s">
        <v>95</v>
      </c>
      <c r="J593" s="212" t="s">
        <v>483</v>
      </c>
      <c r="K593" s="127">
        <v>18</v>
      </c>
      <c r="L593" s="128">
        <v>0</v>
      </c>
      <c r="M593" s="121" t="s">
        <v>96</v>
      </c>
      <c r="N593" s="164">
        <v>2</v>
      </c>
    </row>
    <row r="594" spans="1:14" ht="21.95" customHeight="1">
      <c r="A594" s="125">
        <v>588</v>
      </c>
      <c r="B594" s="218" t="s">
        <v>237</v>
      </c>
      <c r="C594" s="219" t="s">
        <v>83</v>
      </c>
      <c r="D594" s="211" t="s">
        <v>476</v>
      </c>
      <c r="E594" s="163" t="s">
        <v>68</v>
      </c>
      <c r="F594" s="163" t="s">
        <v>464</v>
      </c>
      <c r="G594" s="163" t="s">
        <v>77</v>
      </c>
      <c r="H594" s="163" t="s">
        <v>94</v>
      </c>
      <c r="I594" s="125" t="s">
        <v>95</v>
      </c>
      <c r="J594" s="212" t="s">
        <v>483</v>
      </c>
      <c r="K594" s="127">
        <v>18</v>
      </c>
      <c r="L594" s="128">
        <v>0</v>
      </c>
      <c r="M594" s="121" t="s">
        <v>96</v>
      </c>
      <c r="N594" s="164">
        <v>2</v>
      </c>
    </row>
    <row r="595" spans="1:14" ht="21.95" customHeight="1">
      <c r="A595" s="121">
        <v>589</v>
      </c>
      <c r="B595" s="218" t="s">
        <v>344</v>
      </c>
      <c r="C595" s="219" t="s">
        <v>83</v>
      </c>
      <c r="D595" s="211" t="s">
        <v>476</v>
      </c>
      <c r="E595" s="163" t="s">
        <v>68</v>
      </c>
      <c r="F595" s="163" t="s">
        <v>464</v>
      </c>
      <c r="G595" s="163" t="s">
        <v>77</v>
      </c>
      <c r="H595" s="163" t="s">
        <v>94</v>
      </c>
      <c r="I595" s="125" t="s">
        <v>95</v>
      </c>
      <c r="J595" s="212" t="s">
        <v>483</v>
      </c>
      <c r="K595" s="127">
        <v>18</v>
      </c>
      <c r="L595" s="128">
        <v>0</v>
      </c>
      <c r="M595" s="121" t="s">
        <v>96</v>
      </c>
      <c r="N595" s="164">
        <v>2</v>
      </c>
    </row>
    <row r="596" spans="1:14" ht="21.95" customHeight="1">
      <c r="A596" s="121">
        <v>590</v>
      </c>
      <c r="B596" s="218" t="s">
        <v>345</v>
      </c>
      <c r="C596" s="219" t="s">
        <v>83</v>
      </c>
      <c r="D596" s="211" t="s">
        <v>476</v>
      </c>
      <c r="E596" s="163" t="s">
        <v>68</v>
      </c>
      <c r="F596" s="163" t="s">
        <v>464</v>
      </c>
      <c r="G596" s="163" t="s">
        <v>77</v>
      </c>
      <c r="H596" s="163" t="s">
        <v>94</v>
      </c>
      <c r="I596" s="125" t="s">
        <v>95</v>
      </c>
      <c r="J596" s="212" t="s">
        <v>483</v>
      </c>
      <c r="K596" s="127">
        <v>18</v>
      </c>
      <c r="L596" s="128">
        <v>0</v>
      </c>
      <c r="M596" s="121" t="s">
        <v>96</v>
      </c>
      <c r="N596" s="164">
        <v>2</v>
      </c>
    </row>
    <row r="597" spans="1:14" ht="21.95" customHeight="1">
      <c r="A597" s="125">
        <v>591</v>
      </c>
      <c r="B597" s="218" t="s">
        <v>323</v>
      </c>
      <c r="C597" s="219" t="s">
        <v>83</v>
      </c>
      <c r="D597" s="211" t="s">
        <v>476</v>
      </c>
      <c r="E597" s="163" t="s">
        <v>68</v>
      </c>
      <c r="F597" s="163" t="s">
        <v>464</v>
      </c>
      <c r="G597" s="163" t="s">
        <v>77</v>
      </c>
      <c r="H597" s="163" t="s">
        <v>94</v>
      </c>
      <c r="I597" s="125" t="s">
        <v>95</v>
      </c>
      <c r="J597" s="212" t="s">
        <v>483</v>
      </c>
      <c r="K597" s="127">
        <v>18</v>
      </c>
      <c r="L597" s="128">
        <v>0</v>
      </c>
      <c r="M597" s="121" t="s">
        <v>96</v>
      </c>
      <c r="N597" s="164">
        <v>2</v>
      </c>
    </row>
    <row r="598" spans="1:14" ht="21.95" customHeight="1">
      <c r="A598" s="121">
        <v>592</v>
      </c>
      <c r="B598" s="218" t="s">
        <v>325</v>
      </c>
      <c r="C598" s="219" t="s">
        <v>83</v>
      </c>
      <c r="D598" s="211" t="s">
        <v>476</v>
      </c>
      <c r="E598" s="163" t="s">
        <v>68</v>
      </c>
      <c r="F598" s="163" t="s">
        <v>464</v>
      </c>
      <c r="G598" s="163" t="s">
        <v>77</v>
      </c>
      <c r="H598" s="163" t="s">
        <v>94</v>
      </c>
      <c r="I598" s="125" t="s">
        <v>95</v>
      </c>
      <c r="J598" s="212" t="s">
        <v>483</v>
      </c>
      <c r="K598" s="127">
        <v>18</v>
      </c>
      <c r="L598" s="128">
        <v>0</v>
      </c>
      <c r="M598" s="121" t="s">
        <v>96</v>
      </c>
      <c r="N598" s="164">
        <v>2</v>
      </c>
    </row>
    <row r="599" spans="1:14" ht="21.95" customHeight="1">
      <c r="A599" s="121">
        <v>593</v>
      </c>
      <c r="B599" s="218" t="s">
        <v>326</v>
      </c>
      <c r="C599" s="219" t="s">
        <v>83</v>
      </c>
      <c r="D599" s="211" t="s">
        <v>476</v>
      </c>
      <c r="E599" s="163" t="s">
        <v>68</v>
      </c>
      <c r="F599" s="163" t="s">
        <v>464</v>
      </c>
      <c r="G599" s="163" t="s">
        <v>77</v>
      </c>
      <c r="H599" s="163" t="s">
        <v>94</v>
      </c>
      <c r="I599" s="125" t="s">
        <v>95</v>
      </c>
      <c r="J599" s="212" t="s">
        <v>483</v>
      </c>
      <c r="K599" s="127">
        <v>18</v>
      </c>
      <c r="L599" s="128">
        <v>0</v>
      </c>
      <c r="M599" s="121" t="s">
        <v>96</v>
      </c>
      <c r="N599" s="164">
        <v>2</v>
      </c>
    </row>
    <row r="600" spans="1:14" ht="21.95" customHeight="1">
      <c r="A600" s="125">
        <v>594</v>
      </c>
      <c r="B600" s="218" t="s">
        <v>298</v>
      </c>
      <c r="C600" s="219" t="s">
        <v>83</v>
      </c>
      <c r="D600" s="211" t="s">
        <v>476</v>
      </c>
      <c r="E600" s="163" t="s">
        <v>68</v>
      </c>
      <c r="F600" s="163" t="s">
        <v>464</v>
      </c>
      <c r="G600" s="163" t="s">
        <v>77</v>
      </c>
      <c r="H600" s="163" t="s">
        <v>94</v>
      </c>
      <c r="I600" s="125" t="s">
        <v>95</v>
      </c>
      <c r="J600" s="212" t="s">
        <v>483</v>
      </c>
      <c r="K600" s="127">
        <v>18</v>
      </c>
      <c r="L600" s="128">
        <v>0</v>
      </c>
      <c r="M600" s="121" t="s">
        <v>96</v>
      </c>
      <c r="N600" s="164">
        <v>2</v>
      </c>
    </row>
    <row r="601" spans="1:14" ht="21.95" customHeight="1">
      <c r="A601" s="121">
        <v>595</v>
      </c>
      <c r="B601" s="218" t="s">
        <v>328</v>
      </c>
      <c r="C601" s="219" t="s">
        <v>83</v>
      </c>
      <c r="D601" s="211" t="s">
        <v>476</v>
      </c>
      <c r="E601" s="163" t="s">
        <v>68</v>
      </c>
      <c r="F601" s="163" t="s">
        <v>464</v>
      </c>
      <c r="G601" s="163" t="s">
        <v>77</v>
      </c>
      <c r="H601" s="163" t="s">
        <v>94</v>
      </c>
      <c r="I601" s="125" t="s">
        <v>95</v>
      </c>
      <c r="J601" s="212" t="s">
        <v>483</v>
      </c>
      <c r="K601" s="127">
        <v>18</v>
      </c>
      <c r="L601" s="128">
        <v>0</v>
      </c>
      <c r="M601" s="121" t="s">
        <v>96</v>
      </c>
      <c r="N601" s="164">
        <v>2</v>
      </c>
    </row>
    <row r="602" spans="1:14" ht="21.95" customHeight="1">
      <c r="A602" s="121">
        <v>596</v>
      </c>
      <c r="B602" s="218" t="s">
        <v>282</v>
      </c>
      <c r="C602" s="219" t="s">
        <v>83</v>
      </c>
      <c r="D602" s="211" t="s">
        <v>476</v>
      </c>
      <c r="E602" s="163" t="s">
        <v>68</v>
      </c>
      <c r="F602" s="163" t="s">
        <v>464</v>
      </c>
      <c r="G602" s="163" t="s">
        <v>77</v>
      </c>
      <c r="H602" s="163" t="s">
        <v>94</v>
      </c>
      <c r="I602" s="125" t="s">
        <v>95</v>
      </c>
      <c r="J602" s="212" t="s">
        <v>483</v>
      </c>
      <c r="K602" s="127">
        <v>18</v>
      </c>
      <c r="L602" s="128">
        <v>0</v>
      </c>
      <c r="M602" s="121" t="s">
        <v>96</v>
      </c>
      <c r="N602" s="164">
        <v>2</v>
      </c>
    </row>
    <row r="603" spans="1:14" ht="21.95" customHeight="1">
      <c r="A603" s="125">
        <v>597</v>
      </c>
      <c r="B603" s="218" t="s">
        <v>348</v>
      </c>
      <c r="C603" s="219" t="s">
        <v>83</v>
      </c>
      <c r="D603" s="211" t="s">
        <v>476</v>
      </c>
      <c r="E603" s="163" t="s">
        <v>68</v>
      </c>
      <c r="F603" s="163" t="s">
        <v>464</v>
      </c>
      <c r="G603" s="163" t="s">
        <v>77</v>
      </c>
      <c r="H603" s="163" t="s">
        <v>94</v>
      </c>
      <c r="I603" s="125" t="s">
        <v>95</v>
      </c>
      <c r="J603" s="212" t="s">
        <v>483</v>
      </c>
      <c r="K603" s="127">
        <v>18</v>
      </c>
      <c r="L603" s="128">
        <v>0</v>
      </c>
      <c r="M603" s="121" t="s">
        <v>96</v>
      </c>
      <c r="N603" s="164">
        <v>2</v>
      </c>
    </row>
    <row r="604" spans="1:14" ht="21.95" customHeight="1">
      <c r="A604" s="121">
        <v>598</v>
      </c>
      <c r="B604" s="213" t="s">
        <v>342</v>
      </c>
      <c r="C604" s="224" t="s">
        <v>404</v>
      </c>
      <c r="D604" s="211" t="s">
        <v>476</v>
      </c>
      <c r="E604" s="163" t="s">
        <v>68</v>
      </c>
      <c r="F604" s="163" t="s">
        <v>484</v>
      </c>
      <c r="G604" s="163" t="s">
        <v>77</v>
      </c>
      <c r="H604" s="163" t="s">
        <v>94</v>
      </c>
      <c r="I604" s="125" t="s">
        <v>95</v>
      </c>
      <c r="J604" s="212">
        <v>45355</v>
      </c>
      <c r="K604" s="127">
        <v>1</v>
      </c>
      <c r="L604" s="128">
        <v>0</v>
      </c>
      <c r="M604" s="121" t="s">
        <v>96</v>
      </c>
      <c r="N604" s="164">
        <v>2</v>
      </c>
    </row>
    <row r="605" spans="1:14" ht="21.95" customHeight="1">
      <c r="A605" s="121">
        <v>599</v>
      </c>
      <c r="B605" s="213" t="s">
        <v>335</v>
      </c>
      <c r="C605" s="224" t="s">
        <v>404</v>
      </c>
      <c r="D605" s="211" t="s">
        <v>476</v>
      </c>
      <c r="E605" s="163" t="s">
        <v>68</v>
      </c>
      <c r="F605" s="163" t="s">
        <v>484</v>
      </c>
      <c r="G605" s="163" t="s">
        <v>77</v>
      </c>
      <c r="H605" s="163" t="s">
        <v>94</v>
      </c>
      <c r="I605" s="125" t="s">
        <v>95</v>
      </c>
      <c r="J605" s="212">
        <v>45355</v>
      </c>
      <c r="K605" s="127">
        <v>1</v>
      </c>
      <c r="L605" s="128">
        <v>0</v>
      </c>
      <c r="M605" s="121" t="s">
        <v>96</v>
      </c>
      <c r="N605" s="164">
        <v>2</v>
      </c>
    </row>
    <row r="606" spans="1:14" ht="21.95" customHeight="1">
      <c r="A606" s="125">
        <v>600</v>
      </c>
      <c r="B606" s="213" t="s">
        <v>336</v>
      </c>
      <c r="C606" s="224" t="s">
        <v>404</v>
      </c>
      <c r="D606" s="211" t="s">
        <v>476</v>
      </c>
      <c r="E606" s="163" t="s">
        <v>68</v>
      </c>
      <c r="F606" s="163" t="s">
        <v>484</v>
      </c>
      <c r="G606" s="163" t="s">
        <v>77</v>
      </c>
      <c r="H606" s="163" t="s">
        <v>94</v>
      </c>
      <c r="I606" s="125" t="s">
        <v>95</v>
      </c>
      <c r="J606" s="212">
        <v>45355</v>
      </c>
      <c r="K606" s="127">
        <v>1</v>
      </c>
      <c r="L606" s="128">
        <v>0</v>
      </c>
      <c r="M606" s="121" t="s">
        <v>96</v>
      </c>
      <c r="N606" s="164">
        <v>2</v>
      </c>
    </row>
    <row r="607" spans="1:14" ht="21.95" customHeight="1">
      <c r="A607" s="121">
        <v>601</v>
      </c>
      <c r="B607" s="213" t="s">
        <v>341</v>
      </c>
      <c r="C607" s="224" t="s">
        <v>404</v>
      </c>
      <c r="D607" s="211" t="s">
        <v>476</v>
      </c>
      <c r="E607" s="163" t="s">
        <v>68</v>
      </c>
      <c r="F607" s="163" t="s">
        <v>484</v>
      </c>
      <c r="G607" s="163" t="s">
        <v>77</v>
      </c>
      <c r="H607" s="163" t="s">
        <v>94</v>
      </c>
      <c r="I607" s="125" t="s">
        <v>95</v>
      </c>
      <c r="J607" s="212">
        <v>45355</v>
      </c>
      <c r="K607" s="127">
        <v>1</v>
      </c>
      <c r="L607" s="128">
        <v>0</v>
      </c>
      <c r="M607" s="121" t="s">
        <v>96</v>
      </c>
      <c r="N607" s="164">
        <v>2</v>
      </c>
    </row>
    <row r="608" spans="1:14" ht="21.95" customHeight="1">
      <c r="A608" s="121">
        <v>602</v>
      </c>
      <c r="B608" s="213" t="s">
        <v>340</v>
      </c>
      <c r="C608" s="224" t="s">
        <v>404</v>
      </c>
      <c r="D608" s="211" t="s">
        <v>476</v>
      </c>
      <c r="E608" s="163" t="s">
        <v>68</v>
      </c>
      <c r="F608" s="163" t="s">
        <v>484</v>
      </c>
      <c r="G608" s="163" t="s">
        <v>77</v>
      </c>
      <c r="H608" s="163" t="s">
        <v>94</v>
      </c>
      <c r="I608" s="125" t="s">
        <v>95</v>
      </c>
      <c r="J608" s="212">
        <v>45355</v>
      </c>
      <c r="K608" s="127">
        <v>1</v>
      </c>
      <c r="L608" s="128">
        <v>0</v>
      </c>
      <c r="M608" s="121" t="s">
        <v>96</v>
      </c>
      <c r="N608" s="164">
        <v>2</v>
      </c>
    </row>
    <row r="609" spans="1:14" ht="21.95" customHeight="1">
      <c r="A609" s="125">
        <v>603</v>
      </c>
      <c r="B609" s="213" t="s">
        <v>334</v>
      </c>
      <c r="C609" s="224" t="s">
        <v>80</v>
      </c>
      <c r="D609" s="211" t="s">
        <v>476</v>
      </c>
      <c r="E609" s="163" t="s">
        <v>68</v>
      </c>
      <c r="F609" s="163" t="s">
        <v>464</v>
      </c>
      <c r="G609" s="163" t="s">
        <v>77</v>
      </c>
      <c r="H609" s="163" t="s">
        <v>94</v>
      </c>
      <c r="I609" s="125" t="s">
        <v>95</v>
      </c>
      <c r="J609" s="212" t="s">
        <v>483</v>
      </c>
      <c r="K609" s="127">
        <v>18</v>
      </c>
      <c r="L609" s="128">
        <v>0</v>
      </c>
      <c r="M609" s="121" t="s">
        <v>96</v>
      </c>
      <c r="N609" s="164">
        <v>2</v>
      </c>
    </row>
    <row r="610" spans="1:14" ht="21.95" customHeight="1">
      <c r="A610" s="121">
        <v>604</v>
      </c>
      <c r="B610" s="213" t="s">
        <v>339</v>
      </c>
      <c r="C610" s="224" t="s">
        <v>408</v>
      </c>
      <c r="D610" s="211" t="s">
        <v>476</v>
      </c>
      <c r="E610" s="163" t="s">
        <v>68</v>
      </c>
      <c r="F610" s="163" t="s">
        <v>484</v>
      </c>
      <c r="G610" s="163" t="s">
        <v>77</v>
      </c>
      <c r="H610" s="163" t="s">
        <v>94</v>
      </c>
      <c r="I610" s="125" t="s">
        <v>95</v>
      </c>
      <c r="J610" s="212">
        <v>45355</v>
      </c>
      <c r="K610" s="127">
        <v>1</v>
      </c>
      <c r="L610" s="128">
        <v>0</v>
      </c>
      <c r="M610" s="121" t="s">
        <v>96</v>
      </c>
      <c r="N610" s="164">
        <v>2</v>
      </c>
    </row>
    <row r="611" spans="1:14" ht="21.95" customHeight="1">
      <c r="A611" s="121">
        <v>605</v>
      </c>
      <c r="B611" s="213" t="s">
        <v>338</v>
      </c>
      <c r="C611" s="224" t="s">
        <v>408</v>
      </c>
      <c r="D611" s="211" t="s">
        <v>476</v>
      </c>
      <c r="E611" s="163" t="s">
        <v>68</v>
      </c>
      <c r="F611" s="163" t="s">
        <v>484</v>
      </c>
      <c r="G611" s="163" t="s">
        <v>77</v>
      </c>
      <c r="H611" s="163" t="s">
        <v>94</v>
      </c>
      <c r="I611" s="125" t="s">
        <v>95</v>
      </c>
      <c r="J611" s="212">
        <v>45355</v>
      </c>
      <c r="K611" s="127">
        <v>1</v>
      </c>
      <c r="L611" s="128">
        <v>0</v>
      </c>
      <c r="M611" s="121" t="s">
        <v>96</v>
      </c>
      <c r="N611" s="164">
        <v>2</v>
      </c>
    </row>
    <row r="612" spans="1:14" ht="21.95" customHeight="1">
      <c r="A612" s="125">
        <v>606</v>
      </c>
      <c r="B612" s="213" t="s">
        <v>337</v>
      </c>
      <c r="C612" s="224" t="s">
        <v>408</v>
      </c>
      <c r="D612" s="211" t="s">
        <v>476</v>
      </c>
      <c r="E612" s="163" t="s">
        <v>68</v>
      </c>
      <c r="F612" s="163" t="s">
        <v>484</v>
      </c>
      <c r="G612" s="163" t="s">
        <v>77</v>
      </c>
      <c r="H612" s="163" t="s">
        <v>94</v>
      </c>
      <c r="I612" s="125" t="s">
        <v>95</v>
      </c>
      <c r="J612" s="212">
        <v>45355</v>
      </c>
      <c r="K612" s="127">
        <v>1</v>
      </c>
      <c r="L612" s="128">
        <v>0</v>
      </c>
      <c r="M612" s="121" t="s">
        <v>96</v>
      </c>
      <c r="N612" s="164">
        <v>2</v>
      </c>
    </row>
  </sheetData>
  <sheetProtection selectLockedCells="1"/>
  <protectedRanges>
    <protectedRange password="CE28" sqref="I4:J4 I2 B2 M4:N4" name="ช่วง1_2"/>
  </protectedRanges>
  <dataConsolidate/>
  <mergeCells count="1">
    <mergeCell ref="A4:C4"/>
  </mergeCells>
  <phoneticPr fontId="11" type="noConversion"/>
  <dataValidations count="19"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G119:G196 G207:G2588 G7:G78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119:M196 M207:M2588 M7:M78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N119:N196 N7:N19 N207:N2588 N21:N78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7:E78 E207:E2588 E119:E196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H119:H196 H207:H2588 H7:H78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K119:K196 K207:K612 K7:K78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L119:L196 L207:L612 L7:L79">
      <formula1>0</formula1>
      <formula2>300000</formula2>
    </dataValidation>
    <dataValidation type="decimal" allowBlank="1" showInputMessage="1" prompt="จำนวนชั่วโมงไม่ถูกต้อง - กรุณากรอกเฉพาะตัวเลขเท่านั้น" sqref="K79:K118 K197:K206">
      <formula1>0</formula1>
      <formula2>500</formula2>
    </dataValidation>
    <dataValidation type="list" allowBlank="1" showInputMessage="1" prompt="ข้อมูลไม่ถูกต้อง - กรุณาเลือกรายการที่กำหนดเท่านั้น" sqref="H79:H118 H197:H206">
      <formula1>"อบรมกับหน่วยงานนอกกรมฯ,อบรมกับหน่วยงานในกรมฯ,e-Learning,ชุมชนนักปฏิบัติ(CoP),สอนงาน,มอบหมายงาน,ดูงานนอกสถานที่,หมุนเวียนงาน,เรียนรู้ด้วยตนเอง,อื่นๆ"</formula1>
    </dataValidation>
    <dataValidation type="list" allowBlank="1" showInputMessage="1" prompt="ข้อมูลไม่ถูกต้อง - กรุณาเลือกรายการที่กำหนดเท่านั้น" sqref="N79:N118 N197:N206">
      <formula1>"1,2"</formula1>
    </dataValidation>
    <dataValidation type="list" allowBlank="1" showInputMessage="1" prompt="ข้อมูลไม่ถูกต้อง - กรุณาเลือกรายการที่กำหนดเท่านั้น" sqref="M79:M118 M197:M206">
      <formula1>"มี,รอผลฯ,ไม่มี"</formula1>
    </dataValidation>
    <dataValidation type="list" allowBlank="1" showInputMessage="1" prompt="ข้อมูลไม่ถูกต้อง - กรุณาเลือกตามรายการที่กำหนดเท่านั้น" sqref="G79:G118 G197:G206">
      <formula1>"ความรู้/ทักษะเฉพาะทางในสายงาน,ภาษา,ภาวะผู้นำ/คุณธรรม/จริยธรรม,จิตอาสา/บริการ,ความรับผิดชอบ/ซื่อสัตย์สุจริต,ทำงานเป็นทีม,คิดค้น/ใช้นวัตกรรมใหม่ๆ,กฎหมาย/กฎระเบียบฯ,การใช้เทคโนโลยี,ทักษะการคิด"</formula1>
    </dataValidation>
    <dataValidation type="decimal" allowBlank="1" showInputMessage="1" prompt="ค่าธรรมเนียมไม่ถูกต้อง - กรุณากรอกเฉพาะตัวเลขเท่านั้น" sqref="L197:L206 L80:L118">
      <formula1>0</formula1>
      <formula2>300000</formula2>
    </dataValidation>
    <dataValidation type="list" allowBlank="1" showInputMessage="1" prompt="ป้อนข้อมูลไม่ถูกต้อง - กรุณาเลือกรายการที่กำหนดเท่านั้น" sqref="E79:E118 E197:E206">
      <formula1>"ข้าราชการ,พนักงานราชการ"</formula1>
    </dataValidation>
    <dataValidation allowBlank="1" showInputMessage="1" showErrorMessage="1" error="กรุณากรอกตัวเลขจำนวนเต็ม" sqref="M4:N4"/>
    <dataValidation type="whole" errorStyle="warning" allowBlank="1" showInputMessage="1" showErrorMessage="1" errorTitle="จำนวนไม่ถูกต้อง" error="กรุณาตรวจสอบตัวเลขอีกครั้ง" sqref="G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M5"/>
    <dataValidation type="whole" errorStyle="warning" allowBlank="1" showInputMessage="1" showErrorMessage="1" errorTitle="ตัวเลขไม่ถูกต้อง" error="กรุณากรอกเฉพาะปีพุทธศักราช" sqref="I4">
      <formula1>2562</formula1>
      <formula2>2600</formula2>
    </dataValidation>
    <dataValidation errorStyle="warning" allowBlank="1" showInputMessage="1" showErrorMessage="1" errorTitle="ตัวเลขไม่ถูกต้อง" error="กรุณากรอกเฉพาะปีพุทธศักราช" sqref="J4"/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25"/>
  <sheetViews>
    <sheetView showGridLines="0" topLeftCell="B4" zoomScale="130" zoomScaleNormal="130" zoomScaleSheetLayoutView="90" zoomScalePageLayoutView="120" workbookViewId="0">
      <selection activeCell="R7" sqref="R7"/>
    </sheetView>
  </sheetViews>
  <sheetFormatPr defaultColWidth="9" defaultRowHeight="18.75"/>
  <cols>
    <col min="1" max="1" width="3.140625" style="14" customWidth="1"/>
    <col min="2" max="2" width="19.140625" style="14" customWidth="1"/>
    <col min="3" max="3" width="10.42578125" style="14" customWidth="1"/>
    <col min="4" max="4" width="8.28515625" style="14" customWidth="1"/>
    <col min="5" max="5" width="28.42578125" style="14" customWidth="1"/>
    <col min="6" max="6" width="8.7109375" style="14" customWidth="1"/>
    <col min="7" max="7" width="1.42578125" style="14" customWidth="1"/>
    <col min="8" max="8" width="12.28515625" style="14" customWidth="1"/>
    <col min="9" max="9" width="9.7109375" style="14" customWidth="1"/>
    <col min="10" max="10" width="7.42578125" style="16" customWidth="1"/>
    <col min="11" max="11" width="8.42578125" style="14" customWidth="1"/>
    <col min="12" max="12" width="9.28515625" style="14" customWidth="1"/>
    <col min="13" max="13" width="7" style="14" customWidth="1"/>
    <col min="14" max="14" width="0.85546875" style="14" customWidth="1"/>
    <col min="15" max="16384" width="9" style="14"/>
  </cols>
  <sheetData>
    <row r="1" spans="1:14" s="8" customFormat="1" ht="36.75" customHeight="1">
      <c r="A1" s="272" t="s">
        <v>72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39"/>
    </row>
    <row r="2" spans="1:14" s="8" customFormat="1" ht="24.75" customHeight="1">
      <c r="A2" s="5"/>
      <c r="B2" s="3"/>
      <c r="C2" s="18" t="s">
        <v>7</v>
      </c>
      <c r="D2" s="278" t="str">
        <f>เก็บข้อมูลHRD!C2</f>
        <v>สพส</v>
      </c>
      <c r="E2" s="279"/>
      <c r="F2" s="279"/>
      <c r="G2" s="279"/>
      <c r="H2" s="279"/>
      <c r="I2" s="280"/>
      <c r="J2" s="281" t="s">
        <v>76</v>
      </c>
      <c r="K2" s="281"/>
      <c r="L2" s="282" t="str">
        <f>เก็บข้อมูลHRD!K4</f>
        <v>นางสาวสุภาภรณ์ ลี้เจริญ</v>
      </c>
      <c r="M2" s="283"/>
      <c r="N2" s="40"/>
    </row>
    <row r="3" spans="1:14" s="8" customFormat="1" ht="4.5" customHeight="1">
      <c r="A3" s="5"/>
      <c r="B3" s="3"/>
      <c r="C3" s="3"/>
      <c r="D3" s="3"/>
      <c r="E3" s="1"/>
      <c r="F3" s="1"/>
      <c r="G3" s="1"/>
      <c r="H3" s="1"/>
      <c r="I3" s="1"/>
      <c r="J3" s="1"/>
      <c r="K3" s="9"/>
      <c r="L3" s="12"/>
      <c r="M3" s="12"/>
      <c r="N3" s="12"/>
    </row>
    <row r="4" spans="1:14" s="8" customFormat="1" ht="25.5" customHeight="1">
      <c r="A4" s="6"/>
      <c r="B4" s="274" t="s">
        <v>48</v>
      </c>
      <c r="C4" s="275"/>
      <c r="D4" s="19">
        <f>เก็บข้อมูลHRD!D4</f>
        <v>67</v>
      </c>
      <c r="E4" s="20" t="s">
        <v>55</v>
      </c>
      <c r="F4" s="19">
        <f>เก็บข้อมูลHRD!G4</f>
        <v>235</v>
      </c>
      <c r="G4" s="21"/>
      <c r="H4" s="22" t="s">
        <v>49</v>
      </c>
      <c r="I4" s="276">
        <f>เก็บข้อมูลHRD!I4</f>
        <v>2567</v>
      </c>
      <c r="J4" s="276"/>
      <c r="K4" s="277" t="s">
        <v>47</v>
      </c>
      <c r="L4" s="277"/>
      <c r="M4" s="23">
        <f>เก็บข้อมูลHRD!N4</f>
        <v>45554</v>
      </c>
      <c r="N4" s="41"/>
    </row>
    <row r="5" spans="1:14" s="15" customFormat="1" ht="5.25" customHeight="1">
      <c r="A5" s="7"/>
      <c r="B5" s="271"/>
      <c r="C5" s="271"/>
      <c r="D5" s="17"/>
      <c r="E5" s="17"/>
      <c r="F5" s="2"/>
      <c r="G5" s="2"/>
      <c r="H5" s="4"/>
      <c r="I5" s="10"/>
      <c r="J5" s="4"/>
      <c r="K5" s="11"/>
      <c r="L5" s="13"/>
      <c r="M5" s="13"/>
      <c r="N5" s="13"/>
    </row>
    <row r="6" spans="1:14" s="15" customFormat="1" ht="25.5" customHeight="1">
      <c r="A6" s="250" t="s">
        <v>15</v>
      </c>
      <c r="B6" s="247" t="s">
        <v>36</v>
      </c>
      <c r="C6" s="248"/>
      <c r="D6" s="248"/>
      <c r="E6" s="248"/>
      <c r="F6" s="249"/>
      <c r="G6" s="24"/>
      <c r="H6" s="286" t="s">
        <v>34</v>
      </c>
      <c r="I6" s="286"/>
      <c r="J6" s="286"/>
      <c r="K6" s="285" t="s">
        <v>35</v>
      </c>
      <c r="L6" s="285"/>
      <c r="M6" s="285"/>
      <c r="N6" s="42"/>
    </row>
    <row r="7" spans="1:14" ht="24.95" customHeight="1">
      <c r="A7" s="251"/>
      <c r="B7" s="265" t="s">
        <v>53</v>
      </c>
      <c r="C7" s="266"/>
      <c r="D7" s="267"/>
      <c r="E7" s="263" t="s">
        <v>68</v>
      </c>
      <c r="F7" s="263"/>
      <c r="G7" s="27"/>
      <c r="H7" s="268" t="s">
        <v>17</v>
      </c>
      <c r="I7" s="268"/>
      <c r="J7" s="28">
        <f>COUNTIF(เก็บข้อมูลHRD!G7:G7594,"ความรู้/ทักษะเฉพาะทางในสายงาน")</f>
        <v>279</v>
      </c>
      <c r="K7" s="270" t="s">
        <v>50</v>
      </c>
      <c r="L7" s="270"/>
      <c r="M7" s="29">
        <f>COUNTIF(เก็บข้อมูลHRD!H7:H7594,"อบรมกับหน่วยงานนอกกรมฯ")</f>
        <v>59</v>
      </c>
      <c r="N7" s="44"/>
    </row>
    <row r="8" spans="1:14" ht="24.95" customHeight="1">
      <c r="A8" s="251"/>
      <c r="B8" s="262" t="s">
        <v>8</v>
      </c>
      <c r="C8" s="262"/>
      <c r="D8" s="25">
        <f>COUNTIFS(เก็บข้อมูลHRD!E7:E7594,"ข้าราชการ",เก็บข้อมูลHRD!N7:N7594,"1")</f>
        <v>67</v>
      </c>
      <c r="E8" s="26" t="s">
        <v>10</v>
      </c>
      <c r="F8" s="25">
        <f>COUNTIFS(เก็บข้อมูลHRD!E7:E7594,"พนักงานราชการ",เก็บข้อมูลHRD!N7:N7594,"1")</f>
        <v>235</v>
      </c>
      <c r="G8" s="27"/>
      <c r="H8" s="268" t="s">
        <v>18</v>
      </c>
      <c r="I8" s="268"/>
      <c r="J8" s="28">
        <f>COUNTIF(เก็บข้อมูลHRD!G7:G7594,"ภาษา")</f>
        <v>0</v>
      </c>
      <c r="K8" s="269" t="s">
        <v>42</v>
      </c>
      <c r="L8" s="269"/>
      <c r="M8" s="29">
        <f>COUNTIF(เก็บข้อมูลHRD!H7:H7594,"อบรมกับหน่วยงานในกรมฯ")</f>
        <v>530</v>
      </c>
      <c r="N8" s="44"/>
    </row>
    <row r="9" spans="1:14" ht="24.95" customHeight="1">
      <c r="A9" s="251"/>
      <c r="B9" s="262" t="s">
        <v>9</v>
      </c>
      <c r="C9" s="262"/>
      <c r="D9" s="30">
        <f t="array" ref="D9">SUMPRODUCT(IF(เก็บข้อมูลHRD!E7:E7594="ข้าราชการ",IF(เก็บข้อมูลHRD!B7:B7594&lt;&gt;"",IF(เก็บข้อมูลHRD!N7:N7594=1,1/COUNTIFS(เก็บข้อมูลHRD!B7:B7594,เก็บข้อมูลHRD!B7:B7594,เก็บข้อมูลHRD!E7:E7594,"ข้าราชการ",เก็บข้อมูลHRD!B7:B7594,"&lt;&gt;",เก็บข้อมูลHRD!N7:N7594,"=1")))))</f>
        <v>67</v>
      </c>
      <c r="E9" s="26" t="s">
        <v>11</v>
      </c>
      <c r="F9" s="25">
        <f t="array" ref="F9">SUMPRODUCT(IF(เก็บข้อมูลHRD!E7:E7594="พนักงานราชการ",IF(เก็บข้อมูลHRD!B7:B7594&lt;&gt;"",IF(เก็บข้อมูลHRD!N7:N7594=1,1/COUNTIFS(เก็บข้อมูลHRD!B7:B7594,เก็บข้อมูลHRD!B7:B7594,เก็บข้อมูลHRD!E7:E7594,"พนักงานราชการ",เก็บข้อมูลHRD!B7:B7594,"&lt;&gt;",เก็บข้อมูลHRD!N7:N7594,"=1")))))</f>
        <v>235</v>
      </c>
      <c r="G9" s="32"/>
      <c r="H9" s="268" t="s">
        <v>19</v>
      </c>
      <c r="I9" s="268"/>
      <c r="J9" s="28">
        <f>COUNTIF(เก็บข้อมูลHRD!G7:G7594,"ภาวะผู้นำ/คุณธรรม/จริยธรรม")</f>
        <v>0</v>
      </c>
      <c r="K9" s="270" t="s">
        <v>51</v>
      </c>
      <c r="L9" s="270"/>
      <c r="M9" s="29">
        <f>COUNTIF(เก็บข้อมูลHRD!H7:H7594,"e-Learning")</f>
        <v>12</v>
      </c>
      <c r="N9" s="44"/>
    </row>
    <row r="10" spans="1:14" ht="24.95" customHeight="1">
      <c r="A10" s="252"/>
      <c r="B10" s="262" t="s">
        <v>13</v>
      </c>
      <c r="C10" s="262"/>
      <c r="D10" s="31">
        <f t="array" ref="D10">D9/D4*100</f>
        <v>100</v>
      </c>
      <c r="E10" s="26" t="s">
        <v>14</v>
      </c>
      <c r="F10" s="31">
        <f t="array" ref="F10">F9/F4*100</f>
        <v>100</v>
      </c>
      <c r="G10" s="33"/>
      <c r="H10" s="268" t="s">
        <v>20</v>
      </c>
      <c r="I10" s="268"/>
      <c r="J10" s="28">
        <f>COUNTIF(เก็บข้อมูลHRD!G7:G7594,"จิตอาสา/บริการ")</f>
        <v>0</v>
      </c>
      <c r="K10" s="270" t="s">
        <v>25</v>
      </c>
      <c r="L10" s="270"/>
      <c r="M10" s="29">
        <f>COUNTIF(เก็บข้อมูลHRD!H7:H7594,"ชุมชนนักปฏิบัติ(CoP)")</f>
        <v>0</v>
      </c>
      <c r="N10" s="44"/>
    </row>
    <row r="11" spans="1:14" ht="24.95" customHeight="1">
      <c r="A11" s="259" t="s">
        <v>16</v>
      </c>
      <c r="B11" s="256" t="s">
        <v>37</v>
      </c>
      <c r="C11" s="257"/>
      <c r="D11" s="257"/>
      <c r="E11" s="257"/>
      <c r="F11" s="258"/>
      <c r="G11" s="27"/>
      <c r="H11" s="268" t="s">
        <v>21</v>
      </c>
      <c r="I11" s="268"/>
      <c r="J11" s="28">
        <f>COUNTIF(เก็บข้อมูลHRD!G7:G7594,"ความรับผิดชอบ/ซื่อสัตย์สุจริต")</f>
        <v>0</v>
      </c>
      <c r="K11" s="270" t="s">
        <v>28</v>
      </c>
      <c r="L11" s="270"/>
      <c r="M11" s="29">
        <f>COUNTIF(เก็บข้อมูลHRD!H7:H7594,"สอนงาน")</f>
        <v>0</v>
      </c>
      <c r="N11" s="44"/>
    </row>
    <row r="12" spans="1:14" ht="24.95" customHeight="1">
      <c r="A12" s="260"/>
      <c r="B12" s="253" t="s">
        <v>53</v>
      </c>
      <c r="C12" s="254"/>
      <c r="D12" s="255"/>
      <c r="E12" s="264" t="s">
        <v>68</v>
      </c>
      <c r="F12" s="264"/>
      <c r="G12" s="27"/>
      <c r="H12" s="268" t="s">
        <v>22</v>
      </c>
      <c r="I12" s="268"/>
      <c r="J12" s="28">
        <f>COUNTIF(เก็บข้อมูลHRD!G7:G7594,"ทำงานเป็นทีม")</f>
        <v>3</v>
      </c>
      <c r="K12" s="270" t="s">
        <v>29</v>
      </c>
      <c r="L12" s="270"/>
      <c r="M12" s="29">
        <f>COUNTIF(เก็บข้อมูลHRD!H7:H7594,"มอบหมายงาน")</f>
        <v>0</v>
      </c>
      <c r="N12" s="44"/>
    </row>
    <row r="13" spans="1:14" ht="24.95" customHeight="1">
      <c r="A13" s="260"/>
      <c r="B13" s="242" t="s">
        <v>8</v>
      </c>
      <c r="C13" s="242"/>
      <c r="D13" s="25">
        <f>COUNTIFS(เก็บข้อมูลHRD!E7:E7594,"ข้าราชการ",เก็บข้อมูลHRD!N7:N7594,"2")</f>
        <v>69</v>
      </c>
      <c r="E13" s="26" t="s">
        <v>10</v>
      </c>
      <c r="F13" s="25">
        <f t="array" ref="F13">COUNTIFS(เก็บข้อมูลHRD!E7:E1594,"พนักงานราชการ",เก็บข้อมูลHRD!N7:N1594,"2")</f>
        <v>235</v>
      </c>
      <c r="G13" s="32"/>
      <c r="H13" s="268" t="s">
        <v>26</v>
      </c>
      <c r="I13" s="268"/>
      <c r="J13" s="28">
        <f>COUNTIF(เก็บข้อมูลHRD!G7:G7594,"คิดค้น/ใช้นวัตกรรมใหม่ๆ")</f>
        <v>5</v>
      </c>
      <c r="K13" s="270" t="s">
        <v>30</v>
      </c>
      <c r="L13" s="270"/>
      <c r="M13" s="29">
        <f>COUNTIF(เก็บข้อมูลHRD!H7:H7594,"ดูงานนอกสถานที่")</f>
        <v>0</v>
      </c>
      <c r="N13" s="44"/>
    </row>
    <row r="14" spans="1:14" ht="24.95" customHeight="1">
      <c r="A14" s="260"/>
      <c r="B14" s="242" t="s">
        <v>9</v>
      </c>
      <c r="C14" s="242"/>
      <c r="D14" s="25">
        <f t="array" ref="D14">SUMPRODUCT(IF(เก็บข้อมูลHRD!E7:E7594="ข้าราชการ",IF(เก็บข้อมูลHRD!B7:B7594&lt;&gt;"",IF(เก็บข้อมูลHRD!N7:N7594=2,1/COUNTIFS(เก็บข้อมูลHRD!B7:B7594,เก็บข้อมูลHRD!B7:B7594,เก็บข้อมูลHRD!E7:E7594,"ข้าราชการ",เก็บข้อมูลHRD!B7:B7594,"&lt;&gt;",เก็บข้อมูลHRD!N7:N7594,"=2")))))</f>
        <v>67</v>
      </c>
      <c r="E14" s="26" t="s">
        <v>11</v>
      </c>
      <c r="F14" s="25">
        <f t="array" ref="F14">SUMPRODUCT(IF(เก็บข้อมูลHRD!E7:E7594="พนักงานราชการ",IF(เก็บข้อมูลHRD!B7:B7594&lt;&gt;"",IF(เก็บข้อมูลHRD!N7:N7594=2,1/COUNTIFS(เก็บข้อมูลHRD!B7:B7594,เก็บข้อมูลHRD!B7:B7594,เก็บข้อมูลHRD!E7:E7594,"พนักงานราชการ",เก็บข้อมูลHRD!B7:B7594,"&lt;&gt;",เก็บข้อมูลHRD!N7:N7594,"=2")))))</f>
        <v>235</v>
      </c>
      <c r="G14" s="33"/>
      <c r="H14" s="268" t="s">
        <v>27</v>
      </c>
      <c r="I14" s="268"/>
      <c r="J14" s="28">
        <f>COUNTIF(เก็บข้อมูลHRD!G7:G7594,"กฎหมาย/กฎระเบียบฯ")</f>
        <v>22</v>
      </c>
      <c r="K14" s="270" t="s">
        <v>31</v>
      </c>
      <c r="L14" s="270"/>
      <c r="M14" s="29">
        <f>COUNTIF(เก็บข้อมูลHRD!H7:H7594,"หมุนเวียนงาน")</f>
        <v>0</v>
      </c>
      <c r="N14" s="44"/>
    </row>
    <row r="15" spans="1:14" ht="24.95" customHeight="1">
      <c r="A15" s="261"/>
      <c r="B15" s="242" t="s">
        <v>13</v>
      </c>
      <c r="C15" s="242"/>
      <c r="D15" s="31">
        <f>D14/D4*100</f>
        <v>100</v>
      </c>
      <c r="E15" s="26" t="s">
        <v>14</v>
      </c>
      <c r="F15" s="31">
        <f>F14/F4*100</f>
        <v>100</v>
      </c>
      <c r="G15" s="27"/>
      <c r="H15" s="268" t="s">
        <v>23</v>
      </c>
      <c r="I15" s="268"/>
      <c r="J15" s="28">
        <f>COUNTIF(เก็บข้อมูลHRD!G7:G7594,"การใช้เทคโนโลยี")</f>
        <v>297</v>
      </c>
      <c r="K15" s="270" t="s">
        <v>32</v>
      </c>
      <c r="L15" s="270"/>
      <c r="M15" s="29">
        <f>COUNTIF(เก็บข้อมูลHRD!H7:H7594,"เรียนรู้ด้วยตนเอง")</f>
        <v>5</v>
      </c>
      <c r="N15" s="44"/>
    </row>
    <row r="16" spans="1:14" ht="24.95" customHeight="1">
      <c r="A16" s="237" t="s">
        <v>12</v>
      </c>
      <c r="B16" s="238" t="s">
        <v>38</v>
      </c>
      <c r="C16" s="238"/>
      <c r="D16" s="238"/>
      <c r="E16" s="238"/>
      <c r="F16" s="239"/>
      <c r="G16" s="27"/>
      <c r="H16" s="268" t="s">
        <v>24</v>
      </c>
      <c r="I16" s="268"/>
      <c r="J16" s="28">
        <f>COUNTIF(เก็บข้อมูลHRD!G7:G7594,"ทักษะการคิด")</f>
        <v>0</v>
      </c>
      <c r="K16" s="270" t="s">
        <v>33</v>
      </c>
      <c r="L16" s="270"/>
      <c r="M16" s="29">
        <f>COUNTIF(เก็บข้อมูลHRD!H7:H7594,"อื่นๆ")</f>
        <v>0</v>
      </c>
      <c r="N16" s="44"/>
    </row>
    <row r="17" spans="1:15" ht="23.25" customHeight="1">
      <c r="A17" s="237"/>
      <c r="B17" s="238" t="s">
        <v>53</v>
      </c>
      <c r="C17" s="238"/>
      <c r="D17" s="239"/>
      <c r="E17" s="240" t="s">
        <v>68</v>
      </c>
      <c r="F17" s="240"/>
      <c r="G17" s="32"/>
      <c r="H17" s="287" t="s">
        <v>54</v>
      </c>
      <c r="I17" s="287"/>
      <c r="J17" s="50">
        <f>SUM(J7:J16)</f>
        <v>606</v>
      </c>
      <c r="K17" s="287" t="s">
        <v>54</v>
      </c>
      <c r="L17" s="287"/>
      <c r="M17" s="51">
        <f>SUM(M7:M16)</f>
        <v>606</v>
      </c>
      <c r="N17" s="44"/>
    </row>
    <row r="18" spans="1:15" ht="24.95" customHeight="1">
      <c r="A18" s="237"/>
      <c r="B18" s="241" t="s">
        <v>8</v>
      </c>
      <c r="C18" s="242"/>
      <c r="D18" s="25">
        <f>COUNTIF(เก็บข้อมูลHRD!E7:E7594,"ข้าราชการ")</f>
        <v>136</v>
      </c>
      <c r="E18" s="26" t="s">
        <v>10</v>
      </c>
      <c r="F18" s="25">
        <f>COUNTIF(เก็บข้อมูลHRD!E7:E7594,"พนักงานราชการ")</f>
        <v>470</v>
      </c>
      <c r="G18" s="33"/>
      <c r="H18" s="234" t="s">
        <v>69</v>
      </c>
      <c r="I18" s="235"/>
      <c r="J18" s="235"/>
      <c r="K18" s="235"/>
      <c r="L18" s="235"/>
      <c r="M18" s="235"/>
      <c r="N18" s="33"/>
    </row>
    <row r="19" spans="1:15" ht="28.5" customHeight="1">
      <c r="A19" s="237"/>
      <c r="B19" s="241" t="s">
        <v>9</v>
      </c>
      <c r="C19" s="242"/>
      <c r="D19" s="25">
        <f t="array" ref="D19">SUMPRODUCT(IF(เก็บข้อมูลHRD!E7:E7594="ข้าราชการ",IF(เก็บข้อมูลHRD!B7:B7594&lt;&gt;"",1/COUNTIFS(เก็บข้อมูลHRD!B7:B7594,เก็บข้อมูลHRD!B7:B7594,เก็บข้อมูลHRD!E7:E7594,"ข้าราชการ",เก็บข้อมูลHRD!B7:B7594,"&lt;&gt;"))))</f>
        <v>67</v>
      </c>
      <c r="E19" s="26" t="s">
        <v>11</v>
      </c>
      <c r="F19" s="25">
        <f t="array" ref="F19">SUMPRODUCT(IF(เก็บข้อมูลHRD!E7:E7594="พนักงานราชการ",IF(เก็บข้อมูลHRD!B7:B7594&lt;&gt;"",1/COUNTIFS(เก็บข้อมูลHRD!B7:B7594,เก็บข้อมูลHRD!B7:B7594,เก็บข้อมูลHRD!E7:E7594,"พนักงานราชการ",เก็บข้อมูลHRD!B7:B7594,"&lt;&gt;"))))</f>
        <v>235</v>
      </c>
      <c r="G19" s="32"/>
      <c r="H19" s="236"/>
      <c r="I19" s="236"/>
      <c r="J19" s="236"/>
      <c r="K19" s="236"/>
      <c r="L19" s="236"/>
      <c r="M19" s="236"/>
      <c r="N19" s="43"/>
    </row>
    <row r="20" spans="1:15" ht="24.95" customHeight="1">
      <c r="A20" s="237"/>
      <c r="B20" s="241" t="s">
        <v>13</v>
      </c>
      <c r="C20" s="242"/>
      <c r="D20" s="31">
        <f>D19/D4*100</f>
        <v>100</v>
      </c>
      <c r="E20" s="26" t="s">
        <v>14</v>
      </c>
      <c r="F20" s="31">
        <f>F19/F4*100</f>
        <v>100</v>
      </c>
      <c r="G20" s="33"/>
      <c r="H20" s="236"/>
      <c r="I20" s="236"/>
      <c r="J20" s="236"/>
      <c r="K20" s="236"/>
      <c r="L20" s="236"/>
      <c r="M20" s="236"/>
      <c r="N20" s="38"/>
    </row>
    <row r="21" spans="1:15" ht="25.5" customHeight="1">
      <c r="A21" s="237"/>
      <c r="B21" s="243" t="s">
        <v>41</v>
      </c>
      <c r="C21" s="243"/>
      <c r="D21" s="243"/>
      <c r="E21" s="243"/>
      <c r="F21" s="244"/>
      <c r="G21" s="57"/>
      <c r="H21" s="236"/>
      <c r="I21" s="236"/>
      <c r="J21" s="236"/>
      <c r="K21" s="236"/>
      <c r="L21" s="236"/>
      <c r="M21" s="236"/>
      <c r="N21" s="38"/>
      <c r="O21" s="14" t="s">
        <v>59</v>
      </c>
    </row>
    <row r="22" spans="1:15" ht="24" customHeight="1">
      <c r="A22" s="237"/>
      <c r="B22" s="245" t="s">
        <v>40</v>
      </c>
      <c r="C22" s="246"/>
      <c r="D22" s="34">
        <f t="array" ref="D22">SUMPRODUCT(IF(เก็บข้อมูลHRD!M7:M7594="มี",IF(เก็บข้อมูลHRD!B7:B7594&lt;&gt;"",1/COUNTIFS(เก็บข้อมูลHRD!B7:B7594,เก็บข้อมูลHRD!B7:B7594,เก็บข้อมูลHRD!M7:M7594,"มี",เก็บข้อมูลHRD!B7:B7594,"&lt;&gt;"))))</f>
        <v>302</v>
      </c>
      <c r="E22" s="26" t="s">
        <v>39</v>
      </c>
      <c r="F22" s="31">
        <f>(D22/SUMPRODUCT((เก็บข้อมูลHRD!B7:B7594&lt;&gt;"")/COUNTIF(เก็บข้อมูลHRD!B7:B7594,เก็บข้อมูลHRD!B7:B7594&amp;"")))*100</f>
        <v>100</v>
      </c>
      <c r="G22" s="38"/>
      <c r="H22" s="236"/>
      <c r="I22" s="236"/>
      <c r="J22" s="236"/>
      <c r="K22" s="236"/>
      <c r="L22" s="236"/>
      <c r="M22" s="236"/>
      <c r="N22" s="38"/>
    </row>
    <row r="23" spans="1:15" ht="21">
      <c r="A23" s="237"/>
      <c r="B23" s="243" t="s">
        <v>43</v>
      </c>
      <c r="C23" s="243"/>
      <c r="D23" s="243"/>
      <c r="E23" s="243"/>
      <c r="F23" s="244"/>
      <c r="G23" s="38"/>
      <c r="H23" s="236"/>
      <c r="I23" s="236"/>
      <c r="J23" s="236"/>
      <c r="K23" s="236"/>
      <c r="L23" s="236"/>
      <c r="M23" s="236"/>
      <c r="N23" s="38"/>
    </row>
    <row r="24" spans="1:15" ht="21.75" customHeight="1">
      <c r="A24" s="237"/>
      <c r="B24" s="245" t="s">
        <v>44</v>
      </c>
      <c r="C24" s="246"/>
      <c r="D24" s="35">
        <f>SUM(เก็บข้อมูลHRD!L7:L7594)</f>
        <v>0</v>
      </c>
      <c r="E24" s="36" t="s">
        <v>60</v>
      </c>
      <c r="F24" s="37" t="e">
        <f>AVERAGEIF(เก็บข้อมูลHRD!L7:L7594,"&lt;&gt;0")</f>
        <v>#DIV/0!</v>
      </c>
      <c r="G24" s="38"/>
      <c r="H24" s="233" t="s">
        <v>62</v>
      </c>
      <c r="I24" s="233"/>
      <c r="J24" s="233"/>
      <c r="K24" s="233"/>
      <c r="L24" s="233"/>
      <c r="M24" s="38"/>
      <c r="N24" s="38"/>
    </row>
    <row r="25" spans="1:15">
      <c r="B25" s="284"/>
      <c r="C25" s="284"/>
      <c r="D25" s="284"/>
      <c r="E25" s="284"/>
    </row>
  </sheetData>
  <sheetProtection sheet="1" object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306"/>
  <sheetViews>
    <sheetView topLeftCell="A303" workbookViewId="0">
      <selection activeCell="B306" sqref="B306"/>
    </sheetView>
  </sheetViews>
  <sheetFormatPr defaultColWidth="9" defaultRowHeight="18.75"/>
  <cols>
    <col min="1" max="1" width="10.42578125" style="69" customWidth="1"/>
    <col min="2" max="2" width="42" style="74" customWidth="1"/>
    <col min="3" max="3" width="37.5703125" style="56" customWidth="1"/>
    <col min="4" max="4" width="44.7109375" style="55" customWidth="1"/>
    <col min="5" max="16384" width="9" style="54"/>
  </cols>
  <sheetData>
    <row r="1" spans="1:4" s="45" customFormat="1" ht="36">
      <c r="A1" s="289" t="s">
        <v>65</v>
      </c>
      <c r="B1" s="289"/>
      <c r="C1" s="289"/>
      <c r="D1" s="289"/>
    </row>
    <row r="2" spans="1:4" s="45" customFormat="1" ht="92.25" customHeight="1">
      <c r="A2" s="288" t="s">
        <v>74</v>
      </c>
      <c r="B2" s="288"/>
      <c r="C2" s="288"/>
      <c r="D2" s="288"/>
    </row>
    <row r="3" spans="1:4" s="45" customFormat="1" ht="219.75" customHeight="1">
      <c r="A3" s="288" t="s">
        <v>78</v>
      </c>
      <c r="B3" s="288"/>
      <c r="C3" s="288"/>
      <c r="D3" s="288"/>
    </row>
    <row r="4" spans="1:4" s="47" customFormat="1" ht="45">
      <c r="A4" s="66" t="s">
        <v>58</v>
      </c>
      <c r="B4" s="70" t="s">
        <v>63</v>
      </c>
      <c r="C4" s="46" t="s">
        <v>1</v>
      </c>
      <c r="D4" s="48" t="s">
        <v>66</v>
      </c>
    </row>
    <row r="5" spans="1:4">
      <c r="A5" s="67">
        <v>1</v>
      </c>
      <c r="B5" s="58" t="s">
        <v>100</v>
      </c>
      <c r="C5" s="52" t="s">
        <v>67</v>
      </c>
      <c r="D5" s="53" t="str">
        <f>IF(COUNTIF(เก็บข้อมูลHRD!$B$7:$B$1594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>
      <c r="A6" s="67">
        <v>2</v>
      </c>
      <c r="B6" s="59" t="s">
        <v>101</v>
      </c>
      <c r="C6" s="52" t="s">
        <v>67</v>
      </c>
      <c r="D6" s="53" t="str">
        <f>IF(COUNTIF(เก็บข้อมูลHRD!$B$7:$B$1594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>
      <c r="A7" s="67">
        <v>3</v>
      </c>
      <c r="B7" s="59" t="s">
        <v>102</v>
      </c>
      <c r="C7" s="52"/>
      <c r="D7" s="53" t="str">
        <f>IF(COUNTIF(เก็บข้อมูลHRD!$B$7:$B$1594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>
      <c r="A8" s="67">
        <v>4</v>
      </c>
      <c r="B8" s="59" t="s">
        <v>103</v>
      </c>
      <c r="C8" s="52"/>
      <c r="D8" s="53" t="str">
        <f>IF(COUNTIF(เก็บข้อมูลHRD!$B$7:$B$1594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>
      <c r="A9" s="67">
        <v>5</v>
      </c>
      <c r="B9" s="59" t="s">
        <v>104</v>
      </c>
      <c r="C9" s="52"/>
      <c r="D9" s="53" t="str">
        <f>IF(COUNTIF(เก็บข้อมูลHRD!$B$7:$B$1594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>
      <c r="A10" s="67">
        <v>6</v>
      </c>
      <c r="B10" s="59" t="s">
        <v>105</v>
      </c>
      <c r="C10" s="52"/>
      <c r="D10" s="53" t="str">
        <f>IF(COUNTIF(เก็บข้อมูลHRD!$B$7:$B$1594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>
      <c r="A11" s="67">
        <v>7</v>
      </c>
      <c r="B11" s="59" t="s">
        <v>106</v>
      </c>
      <c r="C11" s="52"/>
      <c r="D11" s="53" t="str">
        <f>IF(COUNTIF(เก็บข้อมูลHRD!$B$7:$B$1594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>
      <c r="A12" s="67">
        <v>8</v>
      </c>
      <c r="B12" s="59" t="s">
        <v>107</v>
      </c>
      <c r="C12" s="52"/>
      <c r="D12" s="53" t="str">
        <f>IF(COUNTIF(เก็บข้อมูลHRD!$B$7:$B$1594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>
      <c r="A13" s="67">
        <v>9</v>
      </c>
      <c r="B13" s="59" t="s">
        <v>108</v>
      </c>
      <c r="C13" s="52"/>
      <c r="D13" s="53" t="str">
        <f>IF(COUNTIF(เก็บข้อมูลHRD!$B$7:$B$1594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>
      <c r="A14" s="67">
        <v>10</v>
      </c>
      <c r="B14" s="59" t="s">
        <v>488</v>
      </c>
      <c r="C14" s="52"/>
      <c r="D14" s="53" t="str">
        <f>IF(COUNTIF(เก็บข้อมูลHRD!$B$7:$B$1594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>
      <c r="A15" s="67">
        <v>11</v>
      </c>
      <c r="B15" s="59" t="s">
        <v>109</v>
      </c>
      <c r="C15" s="52"/>
      <c r="D15" s="53" t="str">
        <f>IF(COUNTIF(เก็บข้อมูลHRD!$B$7:$B$1594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>
      <c r="A16" s="67">
        <v>12</v>
      </c>
      <c r="B16" s="59" t="s">
        <v>110</v>
      </c>
      <c r="C16" s="52"/>
      <c r="D16" s="53" t="str">
        <f>IF(COUNTIF(เก็บข้อมูลHRD!$B$7:$B$1594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5">
      <c r="A17" s="67">
        <v>13</v>
      </c>
      <c r="B17" s="59" t="s">
        <v>111</v>
      </c>
      <c r="C17" s="52"/>
      <c r="D17" s="53" t="str">
        <f>IF(COUNTIF(เก็บข้อมูลHRD!$B$7:$B$1594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5">
      <c r="A18" s="67">
        <v>14</v>
      </c>
      <c r="B18" s="59" t="s">
        <v>112</v>
      </c>
      <c r="C18" s="52"/>
      <c r="D18" s="53" t="str">
        <f>IF(COUNTIF(เก็บข้อมูลHRD!$B$7:$B$1594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5">
      <c r="A19" s="67">
        <v>15</v>
      </c>
      <c r="B19" s="59" t="s">
        <v>113</v>
      </c>
      <c r="C19" s="52"/>
      <c r="D19" s="53" t="str">
        <f>IF(COUNTIF(เก็บข้อมูลHRD!$B$7:$B$1594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5">
      <c r="A20" s="67">
        <v>16</v>
      </c>
      <c r="B20" s="59" t="s">
        <v>114</v>
      </c>
      <c r="C20" s="52"/>
      <c r="D20" s="53" t="str">
        <f>IF(COUNTIF(เก็บข้อมูลHRD!$B$7:$B$1594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5">
      <c r="A21" s="67">
        <v>17</v>
      </c>
      <c r="B21" s="59" t="s">
        <v>115</v>
      </c>
      <c r="C21" s="52"/>
      <c r="D21" s="53" t="str">
        <f>IF(COUNTIF(เก็บข้อมูลHRD!$B$7:$B$1594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5">
      <c r="A22" s="67">
        <v>18</v>
      </c>
      <c r="B22" s="59" t="s">
        <v>116</v>
      </c>
      <c r="C22" s="52"/>
      <c r="D22" s="53" t="str">
        <f>IF(COUNTIF(เก็บข้อมูลHRD!$B$7:$B$1594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5">
      <c r="A23" s="67">
        <v>19</v>
      </c>
      <c r="B23" s="59" t="s">
        <v>117</v>
      </c>
      <c r="C23" s="52"/>
      <c r="D23" s="53" t="str">
        <f>IF(COUNTIF(เก็บข้อมูลHRD!$B$7:$B$1594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5">
      <c r="A24" s="67">
        <v>20</v>
      </c>
      <c r="B24" s="59" t="s">
        <v>118</v>
      </c>
      <c r="C24" s="52"/>
      <c r="D24" s="53" t="str">
        <f>IF(COUNTIF(เก็บข้อมูลHRD!$B$7:$B$1594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5">
      <c r="A25" s="67">
        <v>21</v>
      </c>
      <c r="B25" s="59" t="s">
        <v>119</v>
      </c>
      <c r="C25" s="52"/>
      <c r="D25" s="53" t="str">
        <f>IF(COUNTIF(เก็บข้อมูลHRD!$B$7:$B$1594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5">
      <c r="A26" s="67">
        <v>22</v>
      </c>
      <c r="B26" s="59" t="s">
        <v>120</v>
      </c>
      <c r="C26" s="52"/>
      <c r="D26" s="53" t="str">
        <f>IF(COUNTIF(เก็บข้อมูลHRD!$B$7:$B$1594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  <c r="E26" s="54" t="s">
        <v>485</v>
      </c>
    </row>
    <row r="27" spans="1:5">
      <c r="A27" s="67">
        <v>23</v>
      </c>
      <c r="B27" s="59" t="s">
        <v>121</v>
      </c>
      <c r="C27" s="52"/>
      <c r="D27" s="53" t="str">
        <f>IF(COUNTIF(เก็บข้อมูลHRD!$B$7:$B$1594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5">
      <c r="A28" s="67">
        <v>24</v>
      </c>
      <c r="B28" s="59" t="s">
        <v>122</v>
      </c>
      <c r="C28" s="52"/>
      <c r="D28" s="53" t="str">
        <f>IF(COUNTIF(เก็บข้อมูลHRD!$B$7:$B$1594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5">
      <c r="A29" s="67">
        <v>25</v>
      </c>
      <c r="B29" s="59" t="s">
        <v>123</v>
      </c>
      <c r="C29" s="52"/>
      <c r="D29" s="53" t="str">
        <f>IF(COUNTIF(เก็บข้อมูลHRD!$B$7:$B$1594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5">
      <c r="A30" s="67">
        <v>26</v>
      </c>
      <c r="B30" s="59" t="s">
        <v>124</v>
      </c>
      <c r="C30" s="52"/>
      <c r="D30" s="53" t="str">
        <f>IF(COUNTIF(เก็บข้อมูลHRD!$B$7:$B$1594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5">
      <c r="A31" s="67">
        <v>27</v>
      </c>
      <c r="B31" s="59" t="s">
        <v>125</v>
      </c>
      <c r="C31" s="52"/>
      <c r="D31" s="53" t="str">
        <f>IF(COUNTIF(เก็บข้อมูลHRD!$B$7:$B$1594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5">
      <c r="A32" s="67">
        <v>28</v>
      </c>
      <c r="B32" s="59" t="s">
        <v>126</v>
      </c>
      <c r="C32" s="52"/>
      <c r="D32" s="53" t="str">
        <f>IF(COUNTIF(เก็บข้อมูลHRD!$B$7:$B$1594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>
      <c r="A33" s="67">
        <v>29</v>
      </c>
      <c r="B33" s="59" t="s">
        <v>127</v>
      </c>
      <c r="C33" s="52"/>
      <c r="D33" s="53" t="str">
        <f>IF(COUNTIF(เก็บข้อมูลHRD!$B$7:$B$1594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>
      <c r="A34" s="67">
        <v>30</v>
      </c>
      <c r="B34" s="59" t="s">
        <v>128</v>
      </c>
      <c r="C34" s="52"/>
      <c r="D34" s="53" t="str">
        <f>IF(COUNTIF(เก็บข้อมูลHRD!$B$7:$B$1594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>
      <c r="A35" s="67">
        <v>31</v>
      </c>
      <c r="B35" s="59" t="s">
        <v>129</v>
      </c>
      <c r="C35" s="52"/>
      <c r="D35" s="53" t="str">
        <f>IF(COUNTIF(เก็บข้อมูลHRD!$B$7:$B$1594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>
      <c r="A36" s="67">
        <v>32</v>
      </c>
      <c r="B36" s="59" t="s">
        <v>130</v>
      </c>
      <c r="C36" s="52"/>
      <c r="D36" s="53" t="str">
        <f>IF(COUNTIF(เก็บข้อมูลHRD!$B$7:$B$1594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>
      <c r="A37" s="67">
        <v>33</v>
      </c>
      <c r="B37" s="59" t="s">
        <v>131</v>
      </c>
      <c r="C37" s="52"/>
      <c r="D37" s="53" t="str">
        <f>IF(COUNTIF(เก็บข้อมูลHRD!$B$7:$B$1594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>
      <c r="A38" s="67">
        <v>34</v>
      </c>
      <c r="B38" s="59" t="s">
        <v>132</v>
      </c>
      <c r="C38" s="52"/>
      <c r="D38" s="53" t="str">
        <f>IF(COUNTIF(เก็บข้อมูลHRD!$B$7:$B$1594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>
      <c r="A39" s="67">
        <v>35</v>
      </c>
      <c r="B39" s="59" t="s">
        <v>133</v>
      </c>
      <c r="C39" s="52"/>
      <c r="D39" s="53" t="str">
        <f>IF(COUNTIF(เก็บข้อมูลHRD!$B$7:$B$1594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>
      <c r="A40" s="67">
        <v>36</v>
      </c>
      <c r="B40" s="59" t="s">
        <v>134</v>
      </c>
      <c r="C40" s="52"/>
      <c r="D40" s="53" t="str">
        <f>IF(COUNTIF(เก็บข้อมูลHRD!$B$7:$B$1594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>
      <c r="A41" s="67">
        <v>37</v>
      </c>
      <c r="B41" s="59" t="s">
        <v>87</v>
      </c>
      <c r="C41" s="52"/>
      <c r="D41" s="53" t="str">
        <f>IF(COUNTIF(เก็บข้อมูลHRD!$B$7:$B$1594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>
      <c r="A42" s="67">
        <v>38</v>
      </c>
      <c r="B42" s="59" t="s">
        <v>135</v>
      </c>
      <c r="C42" s="52"/>
      <c r="D42" s="53" t="str">
        <f>IF(COUNTIF(เก็บข้อมูลHRD!$B$7:$B$1594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>
      <c r="A43" s="67">
        <v>39</v>
      </c>
      <c r="B43" s="59" t="s">
        <v>136</v>
      </c>
      <c r="C43" s="52"/>
      <c r="D43" s="53" t="str">
        <f>IF(COUNTIF(เก็บข้อมูลHRD!$B$7:$B$1594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>
      <c r="A44" s="67">
        <v>40</v>
      </c>
      <c r="B44" s="59" t="s">
        <v>137</v>
      </c>
      <c r="C44" s="52"/>
      <c r="D44" s="53" t="str">
        <f>IF(COUNTIF(เก็บข้อมูลHRD!$B$7:$B$1594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>
      <c r="A45" s="67">
        <v>41</v>
      </c>
      <c r="B45" s="59" t="s">
        <v>138</v>
      </c>
      <c r="C45" s="52"/>
      <c r="D45" s="53" t="str">
        <f>IF(COUNTIF(เก็บข้อมูลHRD!$B$7:$B$1594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>
      <c r="A46" s="67">
        <v>42</v>
      </c>
      <c r="B46" s="59" t="s">
        <v>139</v>
      </c>
      <c r="C46" s="52"/>
      <c r="D46" s="53" t="str">
        <f>IF(COUNTIF(เก็บข้อมูลHRD!$B$7:$B$1594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>
      <c r="A47" s="67">
        <v>43</v>
      </c>
      <c r="B47" s="59" t="s">
        <v>140</v>
      </c>
      <c r="C47" s="52"/>
      <c r="D47" s="53" t="str">
        <f>IF(COUNTIF(เก็บข้อมูลHRD!$B$7:$B$1594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>
      <c r="A48" s="67">
        <v>44</v>
      </c>
      <c r="B48" s="59" t="s">
        <v>141</v>
      </c>
      <c r="C48" s="52"/>
      <c r="D48" s="53" t="str">
        <f>IF(COUNTIF(เก็บข้อมูลHRD!$B$7:$B$1594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>
      <c r="A49" s="67">
        <v>45</v>
      </c>
      <c r="B49" s="59" t="s">
        <v>142</v>
      </c>
      <c r="C49" s="52"/>
      <c r="D49" s="53" t="str">
        <f>IF(COUNTIF(เก็บข้อมูลHRD!$B$7:$B$1594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>
      <c r="A50" s="67">
        <v>46</v>
      </c>
      <c r="B50" s="59" t="s">
        <v>143</v>
      </c>
      <c r="C50" s="52"/>
      <c r="D50" s="53" t="str">
        <f>IF(COUNTIF(เก็บข้อมูลHRD!$B$7:$B$1594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>
      <c r="A51" s="67">
        <v>47</v>
      </c>
      <c r="B51" s="59" t="s">
        <v>144</v>
      </c>
      <c r="C51" s="52"/>
      <c r="D51" s="53" t="str">
        <f>IF(COUNTIF(เก็บข้อมูลHRD!$B$7:$B$1594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>
      <c r="A52" s="67">
        <v>48</v>
      </c>
      <c r="B52" s="59" t="s">
        <v>145</v>
      </c>
      <c r="C52" s="52"/>
      <c r="D52" s="53" t="str">
        <f>IF(COUNTIF(เก็บข้อมูลHRD!$B$7:$B$1594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>
      <c r="A53" s="67">
        <v>49</v>
      </c>
      <c r="B53" s="59" t="s">
        <v>146</v>
      </c>
      <c r="C53" s="52"/>
      <c r="D53" s="53" t="str">
        <f>IF(COUNTIF(เก็บข้อมูลHRD!$B$7:$B$1594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>
      <c r="A54" s="67">
        <v>50</v>
      </c>
      <c r="B54" s="59" t="s">
        <v>147</v>
      </c>
      <c r="C54" s="52"/>
      <c r="D54" s="53" t="str">
        <f>IF(COUNTIF(เก็บข้อมูลHRD!$B$7:$B$1594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>
      <c r="A55" s="67">
        <v>51</v>
      </c>
      <c r="B55" s="59" t="s">
        <v>148</v>
      </c>
      <c r="C55" s="52"/>
      <c r="D55" s="53" t="str">
        <f>IF(COUNTIF(เก็บข้อมูลHRD!$B$7:$B$1594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>
      <c r="A56" s="67">
        <v>52</v>
      </c>
      <c r="B56" s="59" t="s">
        <v>149</v>
      </c>
      <c r="C56" s="52"/>
      <c r="D56" s="53" t="str">
        <f>IF(COUNTIF(เก็บข้อมูลHRD!$B$7:$B$1594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7" spans="1:4">
      <c r="A57" s="67">
        <v>53</v>
      </c>
      <c r="B57" s="59" t="s">
        <v>150</v>
      </c>
      <c r="C57" s="52"/>
      <c r="D57" s="53" t="str">
        <f>IF(COUNTIF(เก็บข้อมูลHRD!$B$7:$B$1594,B57),"ได้รับการพัฒนาแล้ว",IF(B57="","ป้อนรายชื่อบุคลากรเพิ่ม(ถ้ามี)","ยังไม่ได้รับการพัฒนา"))</f>
        <v>ได้รับการพัฒนาแล้ว</v>
      </c>
    </row>
    <row r="58" spans="1:4">
      <c r="A58" s="67">
        <v>54</v>
      </c>
      <c r="B58" s="59" t="s">
        <v>151</v>
      </c>
      <c r="C58" s="52"/>
      <c r="D58" s="53" t="str">
        <f>IF(COUNTIF(เก็บข้อมูลHRD!$B$7:$B$1594,B58),"ได้รับการพัฒนาแล้ว",IF(B58="","ป้อนรายชื่อบุคลากรเพิ่ม(ถ้ามี)","ยังไม่ได้รับการพัฒนา"))</f>
        <v>ได้รับการพัฒนาแล้ว</v>
      </c>
    </row>
    <row r="59" spans="1:4">
      <c r="A59" s="67">
        <v>55</v>
      </c>
      <c r="B59" s="59" t="s">
        <v>152</v>
      </c>
      <c r="C59" s="52"/>
      <c r="D59" s="53" t="str">
        <f>IF(COUNTIF(เก็บข้อมูลHRD!$B$7:$B$1594,B59),"ได้รับการพัฒนาแล้ว",IF(B59="","ป้อนรายชื่อบุคลากรเพิ่ม(ถ้ามี)","ยังไม่ได้รับการพัฒนา"))</f>
        <v>ได้รับการพัฒนาแล้ว</v>
      </c>
    </row>
    <row r="60" spans="1:4">
      <c r="A60" s="67">
        <v>56</v>
      </c>
      <c r="B60" s="59" t="s">
        <v>153</v>
      </c>
      <c r="C60" s="52"/>
      <c r="D60" s="53" t="str">
        <f>IF(COUNTIF(เก็บข้อมูลHRD!$B$7:$B$1594,B60),"ได้รับการพัฒนาแล้ว",IF(B60="","ป้อนรายชื่อบุคลากรเพิ่ม(ถ้ามี)","ยังไม่ได้รับการพัฒนา"))</f>
        <v>ได้รับการพัฒนาแล้ว</v>
      </c>
    </row>
    <row r="61" spans="1:4">
      <c r="A61" s="67">
        <v>57</v>
      </c>
      <c r="B61" s="59" t="s">
        <v>154</v>
      </c>
      <c r="C61" s="52"/>
      <c r="D61" s="53" t="str">
        <f>IF(COUNTIF(เก็บข้อมูลHRD!$B$7:$B$1594,B61),"ได้รับการพัฒนาแล้ว",IF(B61="","ป้อนรายชื่อบุคลากรเพิ่ม(ถ้ามี)","ยังไม่ได้รับการพัฒนา"))</f>
        <v>ได้รับการพัฒนาแล้ว</v>
      </c>
    </row>
    <row r="62" spans="1:4">
      <c r="A62" s="67">
        <v>58</v>
      </c>
      <c r="B62" s="59" t="s">
        <v>155</v>
      </c>
      <c r="C62" s="52"/>
      <c r="D62" s="53" t="str">
        <f>IF(COUNTIF(เก็บข้อมูลHRD!$B$7:$B$1594,B62),"ได้รับการพัฒนาแล้ว",IF(B62="","ป้อนรายชื่อบุคลากรเพิ่ม(ถ้ามี)","ยังไม่ได้รับการพัฒนา"))</f>
        <v>ได้รับการพัฒนาแล้ว</v>
      </c>
    </row>
    <row r="63" spans="1:4">
      <c r="A63" s="67">
        <v>59</v>
      </c>
      <c r="B63" s="60" t="s">
        <v>156</v>
      </c>
      <c r="C63" s="52"/>
      <c r="D63" s="53" t="str">
        <f>IF(COUNTIF(เก็บข้อมูลHRD!$B$7:$B$1594,B63),"ได้รับการพัฒนาแล้ว",IF(B63="","ป้อนรายชื่อบุคลากรเพิ่ม(ถ้ามี)","ยังไม่ได้รับการพัฒนา"))</f>
        <v>ได้รับการพัฒนาแล้ว</v>
      </c>
    </row>
    <row r="64" spans="1:4" ht="21">
      <c r="A64" s="67">
        <v>60</v>
      </c>
      <c r="B64" s="62" t="s">
        <v>377</v>
      </c>
      <c r="D64" s="53" t="str">
        <f>IF(COUNTIF(เก็บข้อมูลHRD!$B$7:$B$1594,B64),"ได้รับการพัฒนาแล้ว",IF(B64="","ป้อนรายชื่อบุคลากรเพิ่ม(ถ้ามี)","ยังไม่ได้รับการพัฒนา"))</f>
        <v>ได้รับการพัฒนาแล้ว</v>
      </c>
    </row>
    <row r="65" spans="1:4">
      <c r="A65" s="67">
        <v>61</v>
      </c>
      <c r="B65" s="59" t="s">
        <v>157</v>
      </c>
      <c r="C65" s="52"/>
      <c r="D65" s="53" t="str">
        <f>IF(COUNTIF(เก็บข้อมูลHRD!$B$7:$B$1594,B65),"ได้รับการพัฒนาแล้ว",IF(B65="","ป้อนรายชื่อบุคลากรเพิ่ม(ถ้ามี)","ยังไม่ได้รับการพัฒนา"))</f>
        <v>ได้รับการพัฒนาแล้ว</v>
      </c>
    </row>
    <row r="66" spans="1:4">
      <c r="A66" s="67">
        <v>62</v>
      </c>
      <c r="B66" s="59" t="s">
        <v>158</v>
      </c>
      <c r="C66" s="52"/>
      <c r="D66" s="53" t="str">
        <f>IF(COUNTIF(เก็บข้อมูลHRD!$B$7:$B$1594,B66),"ได้รับการพัฒนาแล้ว",IF(B66="","ป้อนรายชื่อบุคลากรเพิ่ม(ถ้ามี)","ยังไม่ได้รับการพัฒนา"))</f>
        <v>ได้รับการพัฒนาแล้ว</v>
      </c>
    </row>
    <row r="67" spans="1:4">
      <c r="A67" s="67">
        <v>63</v>
      </c>
      <c r="B67" s="59" t="s">
        <v>159</v>
      </c>
      <c r="C67" s="52"/>
      <c r="D67" s="53" t="str">
        <f>IF(COUNTIF(เก็บข้อมูลHRD!$B$7:$B$1594,B67),"ได้รับการพัฒนาแล้ว",IF(B67="","ป้อนรายชื่อบุคลากรเพิ่ม(ถ้ามี)","ยังไม่ได้รับการพัฒนา"))</f>
        <v>ได้รับการพัฒนาแล้ว</v>
      </c>
    </row>
    <row r="68" spans="1:4">
      <c r="A68" s="67">
        <v>64</v>
      </c>
      <c r="B68" s="59" t="s">
        <v>160</v>
      </c>
      <c r="C68" s="52"/>
      <c r="D68" s="53" t="str">
        <f>IF(COUNTIF(เก็บข้อมูลHRD!$B$7:$B$1594,B68),"ได้รับการพัฒนาแล้ว",IF(B68="","ป้อนรายชื่อบุคลากรเพิ่ม(ถ้ามี)","ยังไม่ได้รับการพัฒนา"))</f>
        <v>ได้รับการพัฒนาแล้ว</v>
      </c>
    </row>
    <row r="69" spans="1:4">
      <c r="A69" s="67">
        <v>65</v>
      </c>
      <c r="B69" s="59" t="s">
        <v>161</v>
      </c>
      <c r="C69" s="52"/>
      <c r="D69" s="53" t="str">
        <f>IF(COUNTIF(เก็บข้อมูลHRD!$B$7:$B$1594,B69),"ได้รับการพัฒนาแล้ว",IF(B69="","ป้อนรายชื่อบุคลากรเพิ่ม(ถ้ามี)","ยังไม่ได้รับการพัฒนา"))</f>
        <v>ได้รับการพัฒนาแล้ว</v>
      </c>
    </row>
    <row r="70" spans="1:4">
      <c r="A70" s="67">
        <v>66</v>
      </c>
      <c r="B70" s="59" t="s">
        <v>162</v>
      </c>
      <c r="C70" s="52"/>
      <c r="D70" s="53" t="str">
        <f>IF(COUNTIF(เก็บข้อมูลHRD!$B$7:$B$1594,B70),"ได้รับการพัฒนาแล้ว",IF(B70="","ป้อนรายชื่อบุคลากรเพิ่ม(ถ้ามี)","ยังไม่ได้รับการพัฒนา"))</f>
        <v>ได้รับการพัฒนาแล้ว</v>
      </c>
    </row>
    <row r="71" spans="1:4">
      <c r="A71" s="75">
        <v>67</v>
      </c>
      <c r="B71" s="61" t="s">
        <v>163</v>
      </c>
      <c r="C71" s="52"/>
      <c r="D71" s="53" t="str">
        <f>IF(COUNTIF(เก็บข้อมูลHRD!$B$7:$B$1594,B71),"ได้รับการพัฒนาแล้ว",IF(B71="","ป้อนรายชื่อบุคลากรเพิ่ม(ถ้ามี)","ยังไม่ได้รับการพัฒนา"))</f>
        <v>ได้รับการพัฒนาแล้ว</v>
      </c>
    </row>
    <row r="72" spans="1:4" s="65" customFormat="1" ht="21">
      <c r="A72" s="76">
        <v>1</v>
      </c>
      <c r="B72" s="71" t="s">
        <v>164</v>
      </c>
      <c r="C72" s="63"/>
      <c r="D72" s="64" t="str">
        <f>IF(COUNTIF(เก็บข้อมูลHRD!$B$7:$B$1594,B72),"ได้รับการพัฒนาแล้ว",IF(B72="","ป้อนรายชื่อบุคลากรเพิ่ม(ถ้ามี)","ยังไม่ได้รับการพัฒนา"))</f>
        <v>ได้รับการพัฒนาแล้ว</v>
      </c>
    </row>
    <row r="73" spans="1:4" ht="21">
      <c r="A73" s="67">
        <v>2</v>
      </c>
      <c r="B73" s="62" t="s">
        <v>165</v>
      </c>
      <c r="C73" s="52"/>
      <c r="D73" s="53" t="str">
        <f>IF(COUNTIF(เก็บข้อมูลHRD!$B$7:$B$1594,B73),"ได้รับการพัฒนาแล้ว",IF(B73="","ป้อนรายชื่อบุคลากรเพิ่ม(ถ้ามี)","ยังไม่ได้รับการพัฒนา"))</f>
        <v>ได้รับการพัฒนาแล้ว</v>
      </c>
    </row>
    <row r="74" spans="1:4" ht="21">
      <c r="A74" s="68">
        <v>3</v>
      </c>
      <c r="B74" s="62" t="s">
        <v>166</v>
      </c>
      <c r="C74" s="52"/>
      <c r="D74" s="53" t="str">
        <f>IF(COUNTIF(เก็บข้อมูลHRD!$B$7:$B$1594,B74),"ได้รับการพัฒนาแล้ว",IF(B74="","ป้อนรายชื่อบุคลากรเพิ่ม(ถ้ามี)","ยังไม่ได้รับการพัฒนา"))</f>
        <v>ได้รับการพัฒนาแล้ว</v>
      </c>
    </row>
    <row r="75" spans="1:4" ht="21">
      <c r="A75" s="67">
        <v>4</v>
      </c>
      <c r="B75" s="62" t="s">
        <v>167</v>
      </c>
      <c r="C75" s="52"/>
      <c r="D75" s="53" t="str">
        <f>IF(COUNTIF(เก็บข้อมูลHRD!$B$7:$B$1594,B75),"ได้รับการพัฒนาแล้ว",IF(B75="","ป้อนรายชื่อบุคลากรเพิ่ม(ถ้ามี)","ยังไม่ได้รับการพัฒนา"))</f>
        <v>ได้รับการพัฒนาแล้ว</v>
      </c>
    </row>
    <row r="76" spans="1:4" ht="21">
      <c r="A76" s="68">
        <v>5</v>
      </c>
      <c r="B76" s="62" t="s">
        <v>168</v>
      </c>
      <c r="C76" s="52"/>
      <c r="D76" s="53" t="str">
        <f>IF(COUNTIF(เก็บข้อมูลHRD!$B$7:$B$1594,B76),"ได้รับการพัฒนาแล้ว",IF(B76="","ป้อนรายชื่อบุคลากรเพิ่ม(ถ้ามี)","ยังไม่ได้รับการพัฒนา"))</f>
        <v>ได้รับการพัฒนาแล้ว</v>
      </c>
    </row>
    <row r="77" spans="1:4" ht="21">
      <c r="A77" s="67">
        <v>6</v>
      </c>
      <c r="B77" s="62" t="s">
        <v>169</v>
      </c>
      <c r="C77" s="52"/>
      <c r="D77" s="53" t="str">
        <f>IF(COUNTIF(เก็บข้อมูลHRD!$B$7:$B$1594,B77),"ได้รับการพัฒนาแล้ว",IF(B77="","ป้อนรายชื่อบุคลากรเพิ่ม(ถ้ามี)","ยังไม่ได้รับการพัฒนา"))</f>
        <v>ได้รับการพัฒนาแล้ว</v>
      </c>
    </row>
    <row r="78" spans="1:4" ht="21">
      <c r="A78" s="68">
        <v>7</v>
      </c>
      <c r="B78" s="62" t="s">
        <v>170</v>
      </c>
      <c r="C78" s="52"/>
      <c r="D78" s="53" t="str">
        <f>IF(COUNTIF(เก็บข้อมูลHRD!$B$7:$B$1594,B78),"ได้รับการพัฒนาแล้ว",IF(B78="","ป้อนรายชื่อบุคลากรเพิ่ม(ถ้ามี)","ยังไม่ได้รับการพัฒนา"))</f>
        <v>ได้รับการพัฒนาแล้ว</v>
      </c>
    </row>
    <row r="79" spans="1:4" ht="21">
      <c r="A79" s="67">
        <v>8</v>
      </c>
      <c r="B79" s="62" t="s">
        <v>171</v>
      </c>
      <c r="C79" s="52"/>
      <c r="D79" s="53" t="str">
        <f>IF(COUNTIF(เก็บข้อมูลHRD!$B$7:$B$1594,B79),"ได้รับการพัฒนาแล้ว",IF(B79="","ป้อนรายชื่อบุคลากรเพิ่ม(ถ้ามี)","ยังไม่ได้รับการพัฒนา"))</f>
        <v>ได้รับการพัฒนาแล้ว</v>
      </c>
    </row>
    <row r="80" spans="1:4" ht="21">
      <c r="A80" s="68">
        <v>9</v>
      </c>
      <c r="B80" s="62" t="s">
        <v>172</v>
      </c>
      <c r="C80" s="52"/>
      <c r="D80" s="53" t="str">
        <f>IF(COUNTIF(เก็บข้อมูลHRD!$B$7:$B$1594,B80),"ได้รับการพัฒนาแล้ว",IF(B80="","ป้อนรายชื่อบุคลากรเพิ่ม(ถ้ามี)","ยังไม่ได้รับการพัฒนา"))</f>
        <v>ได้รับการพัฒนาแล้ว</v>
      </c>
    </row>
    <row r="81" spans="1:4" ht="21">
      <c r="A81" s="67">
        <v>10</v>
      </c>
      <c r="B81" s="62" t="s">
        <v>173</v>
      </c>
      <c r="C81" s="52"/>
      <c r="D81" s="53" t="str">
        <f>IF(COUNTIF(เก็บข้อมูลHRD!$B$7:$B$1594,B81),"ได้รับการพัฒนาแล้ว",IF(B81="","ป้อนรายชื่อบุคลากรเพิ่ม(ถ้ามี)","ยังไม่ได้รับการพัฒนา"))</f>
        <v>ได้รับการพัฒนาแล้ว</v>
      </c>
    </row>
    <row r="82" spans="1:4" ht="21">
      <c r="A82" s="68">
        <v>11</v>
      </c>
      <c r="B82" s="62" t="s">
        <v>174</v>
      </c>
      <c r="C82" s="52"/>
      <c r="D82" s="53" t="str">
        <f>IF(COUNTIF(เก็บข้อมูลHRD!$B$7:$B$1594,B82),"ได้รับการพัฒนาแล้ว",IF(B82="","ป้อนรายชื่อบุคลากรเพิ่ม(ถ้ามี)","ยังไม่ได้รับการพัฒนา"))</f>
        <v>ได้รับการพัฒนาแล้ว</v>
      </c>
    </row>
    <row r="83" spans="1:4" ht="21">
      <c r="A83" s="67">
        <v>12</v>
      </c>
      <c r="B83" s="62" t="s">
        <v>175</v>
      </c>
      <c r="C83" s="52"/>
      <c r="D83" s="53" t="str">
        <f>IF(COUNTIF(เก็บข้อมูลHRD!$B$7:$B$1594,B83),"ได้รับการพัฒนาแล้ว",IF(B83="","ป้อนรายชื่อบุคลากรเพิ่ม(ถ้ามี)","ยังไม่ได้รับการพัฒนา"))</f>
        <v>ได้รับการพัฒนาแล้ว</v>
      </c>
    </row>
    <row r="84" spans="1:4" ht="21">
      <c r="A84" s="68">
        <v>13</v>
      </c>
      <c r="B84" s="62" t="s">
        <v>176</v>
      </c>
      <c r="C84" s="52"/>
      <c r="D84" s="53" t="str">
        <f>IF(COUNTIF(เก็บข้อมูลHRD!$B$7:$B$1594,B84),"ได้รับการพัฒนาแล้ว",IF(B84="","ป้อนรายชื่อบุคลากรเพิ่ม(ถ้ามี)","ยังไม่ได้รับการพัฒนา"))</f>
        <v>ได้รับการพัฒนาแล้ว</v>
      </c>
    </row>
    <row r="85" spans="1:4" ht="21">
      <c r="A85" s="67">
        <v>14</v>
      </c>
      <c r="B85" s="62" t="s">
        <v>177</v>
      </c>
      <c r="C85" s="52"/>
      <c r="D85" s="53" t="str">
        <f>IF(COUNTIF(เก็บข้อมูลHRD!$B$7:$B$1594,B85),"ได้รับการพัฒนาแล้ว",IF(B85="","ป้อนรายชื่อบุคลากรเพิ่ม(ถ้ามี)","ยังไม่ได้รับการพัฒนา"))</f>
        <v>ได้รับการพัฒนาแล้ว</v>
      </c>
    </row>
    <row r="86" spans="1:4" ht="21">
      <c r="A86" s="68">
        <v>15</v>
      </c>
      <c r="B86" s="62" t="s">
        <v>178</v>
      </c>
      <c r="C86" s="52"/>
      <c r="D86" s="53" t="str">
        <f>IF(COUNTIF(เก็บข้อมูลHRD!$B$7:$B$1594,B86),"ได้รับการพัฒนาแล้ว",IF(B86="","ป้อนรายชื่อบุคลากรเพิ่ม(ถ้ามี)","ยังไม่ได้รับการพัฒนา"))</f>
        <v>ได้รับการพัฒนาแล้ว</v>
      </c>
    </row>
    <row r="87" spans="1:4" ht="21">
      <c r="A87" s="67">
        <v>16</v>
      </c>
      <c r="B87" s="62" t="s">
        <v>179</v>
      </c>
      <c r="C87" s="52"/>
      <c r="D87" s="53" t="str">
        <f>IF(COUNTIF(เก็บข้อมูลHRD!$B$7:$B$1594,B87),"ได้รับการพัฒนาแล้ว",IF(B87="","ป้อนรายชื่อบุคลากรเพิ่ม(ถ้ามี)","ยังไม่ได้รับการพัฒนา"))</f>
        <v>ได้รับการพัฒนาแล้ว</v>
      </c>
    </row>
    <row r="88" spans="1:4" ht="21">
      <c r="A88" s="68">
        <v>17</v>
      </c>
      <c r="B88" s="62" t="s">
        <v>180</v>
      </c>
      <c r="C88" s="52"/>
      <c r="D88" s="53" t="str">
        <f>IF(COUNTIF(เก็บข้อมูลHRD!$B$7:$B$1594,B88),"ได้รับการพัฒนาแล้ว",IF(B88="","ป้อนรายชื่อบุคลากรเพิ่ม(ถ้ามี)","ยังไม่ได้รับการพัฒนา"))</f>
        <v>ได้รับการพัฒนาแล้ว</v>
      </c>
    </row>
    <row r="89" spans="1:4" ht="21">
      <c r="A89" s="67">
        <v>18</v>
      </c>
      <c r="B89" s="62" t="s">
        <v>181</v>
      </c>
      <c r="C89" s="52"/>
      <c r="D89" s="53" t="str">
        <f>IF(COUNTIF(เก็บข้อมูลHRD!$B$7:$B$1594,B89),"ได้รับการพัฒนาแล้ว",IF(B89="","ป้อนรายชื่อบุคลากรเพิ่ม(ถ้ามี)","ยังไม่ได้รับการพัฒนา"))</f>
        <v>ได้รับการพัฒนาแล้ว</v>
      </c>
    </row>
    <row r="90" spans="1:4" ht="21">
      <c r="A90" s="68">
        <v>19</v>
      </c>
      <c r="B90" s="62" t="s">
        <v>182</v>
      </c>
      <c r="C90" s="52"/>
      <c r="D90" s="53" t="str">
        <f>IF(COUNTIF(เก็บข้อมูลHRD!$B$7:$B$1594,B90),"ได้รับการพัฒนาแล้ว",IF(B90="","ป้อนรายชื่อบุคลากรเพิ่ม(ถ้ามี)","ยังไม่ได้รับการพัฒนา"))</f>
        <v>ได้รับการพัฒนาแล้ว</v>
      </c>
    </row>
    <row r="91" spans="1:4" ht="21">
      <c r="A91" s="67">
        <v>20</v>
      </c>
      <c r="B91" s="62" t="s">
        <v>183</v>
      </c>
      <c r="C91" s="52"/>
      <c r="D91" s="53" t="str">
        <f>IF(COUNTIF(เก็บข้อมูลHRD!$B$7:$B$1594,B91),"ได้รับการพัฒนาแล้ว",IF(B91="","ป้อนรายชื่อบุคลากรเพิ่ม(ถ้ามี)","ยังไม่ได้รับการพัฒนา"))</f>
        <v>ได้รับการพัฒนาแล้ว</v>
      </c>
    </row>
    <row r="92" spans="1:4" ht="21">
      <c r="A92" s="68">
        <v>21</v>
      </c>
      <c r="B92" s="62" t="s">
        <v>184</v>
      </c>
      <c r="C92" s="52"/>
      <c r="D92" s="53" t="str">
        <f>IF(COUNTIF(เก็บข้อมูลHRD!$B$7:$B$1594,B92),"ได้รับการพัฒนาแล้ว",IF(B92="","ป้อนรายชื่อบุคลากรเพิ่ม(ถ้ามี)","ยังไม่ได้รับการพัฒนา"))</f>
        <v>ได้รับการพัฒนาแล้ว</v>
      </c>
    </row>
    <row r="93" spans="1:4" ht="21">
      <c r="A93" s="67">
        <v>22</v>
      </c>
      <c r="B93" s="62" t="s">
        <v>185</v>
      </c>
      <c r="C93" s="52"/>
      <c r="D93" s="53" t="str">
        <f>IF(COUNTIF(เก็บข้อมูลHRD!$B$7:$B$1594,B93),"ได้รับการพัฒนาแล้ว",IF(B93="","ป้อนรายชื่อบุคลากรเพิ่ม(ถ้ามี)","ยังไม่ได้รับการพัฒนา"))</f>
        <v>ได้รับการพัฒนาแล้ว</v>
      </c>
    </row>
    <row r="94" spans="1:4" ht="21">
      <c r="A94" s="68">
        <v>23</v>
      </c>
      <c r="B94" s="62" t="s">
        <v>186</v>
      </c>
      <c r="C94" s="52"/>
      <c r="D94" s="53" t="str">
        <f>IF(COUNTIF(เก็บข้อมูลHRD!$B$7:$B$1594,B94),"ได้รับการพัฒนาแล้ว",IF(B94="","ป้อนรายชื่อบุคลากรเพิ่ม(ถ้ามี)","ยังไม่ได้รับการพัฒนา"))</f>
        <v>ได้รับการพัฒนาแล้ว</v>
      </c>
    </row>
    <row r="95" spans="1:4" ht="21">
      <c r="A95" s="67">
        <v>24</v>
      </c>
      <c r="B95" s="62" t="s">
        <v>187</v>
      </c>
      <c r="C95" s="52"/>
      <c r="D95" s="53" t="str">
        <f>IF(COUNTIF(เก็บข้อมูลHRD!$B$7:$B$1594,B95),"ได้รับการพัฒนาแล้ว",IF(B95="","ป้อนรายชื่อบุคลากรเพิ่ม(ถ้ามี)","ยังไม่ได้รับการพัฒนา"))</f>
        <v>ได้รับการพัฒนาแล้ว</v>
      </c>
    </row>
    <row r="96" spans="1:4" ht="21">
      <c r="A96" s="68">
        <v>25</v>
      </c>
      <c r="B96" s="62" t="s">
        <v>188</v>
      </c>
      <c r="C96" s="52"/>
      <c r="D96" s="53" t="str">
        <f>IF(COUNTIF(เก็บข้อมูลHRD!$B$7:$B$1594,B96),"ได้รับการพัฒนาแล้ว",IF(B96="","ป้อนรายชื่อบุคลากรเพิ่ม(ถ้ามี)","ยังไม่ได้รับการพัฒนา"))</f>
        <v>ได้รับการพัฒนาแล้ว</v>
      </c>
    </row>
    <row r="97" spans="1:4" ht="21">
      <c r="A97" s="67">
        <v>26</v>
      </c>
      <c r="B97" s="62" t="s">
        <v>189</v>
      </c>
      <c r="C97" s="52"/>
      <c r="D97" s="53" t="str">
        <f>IF(COUNTIF(เก็บข้อมูลHRD!$B$7:$B$1594,B97),"ได้รับการพัฒนาแล้ว",IF(B97="","ป้อนรายชื่อบุคลากรเพิ่ม(ถ้ามี)","ยังไม่ได้รับการพัฒนา"))</f>
        <v>ได้รับการพัฒนาแล้ว</v>
      </c>
    </row>
    <row r="98" spans="1:4" ht="21">
      <c r="A98" s="68">
        <v>27</v>
      </c>
      <c r="B98" s="62" t="s">
        <v>190</v>
      </c>
      <c r="C98" s="52"/>
      <c r="D98" s="53" t="str">
        <f>IF(COUNTIF(เก็บข้อมูลHRD!$B$7:$B$1594,B98),"ได้รับการพัฒนาแล้ว",IF(B98="","ป้อนรายชื่อบุคลากรเพิ่ม(ถ้ามี)","ยังไม่ได้รับการพัฒนา"))</f>
        <v>ได้รับการพัฒนาแล้ว</v>
      </c>
    </row>
    <row r="99" spans="1:4" ht="21">
      <c r="A99" s="67">
        <v>28</v>
      </c>
      <c r="B99" s="62" t="s">
        <v>191</v>
      </c>
      <c r="C99" s="52"/>
      <c r="D99" s="53" t="str">
        <f>IF(COUNTIF(เก็บข้อมูลHRD!$B$7:$B$1594,B99),"ได้รับการพัฒนาแล้ว",IF(B99="","ป้อนรายชื่อบุคลากรเพิ่ม(ถ้ามี)","ยังไม่ได้รับการพัฒนา"))</f>
        <v>ได้รับการพัฒนาแล้ว</v>
      </c>
    </row>
    <row r="100" spans="1:4" ht="21">
      <c r="A100" s="68">
        <v>29</v>
      </c>
      <c r="B100" s="62" t="s">
        <v>192</v>
      </c>
      <c r="C100" s="52"/>
      <c r="D100" s="53" t="str">
        <f>IF(COUNTIF(เก็บข้อมูลHRD!$B$7:$B$1594,B100),"ได้รับการพัฒนาแล้ว",IF(B100="","ป้อนรายชื่อบุคลากรเพิ่ม(ถ้ามี)","ยังไม่ได้รับการพัฒนา"))</f>
        <v>ได้รับการพัฒนาแล้ว</v>
      </c>
    </row>
    <row r="101" spans="1:4" ht="21">
      <c r="A101" s="67">
        <v>30</v>
      </c>
      <c r="B101" s="62" t="s">
        <v>193</v>
      </c>
      <c r="C101" s="52"/>
      <c r="D101" s="53" t="str">
        <f>IF(COUNTIF(เก็บข้อมูลHRD!$B$7:$B$1594,B101),"ได้รับการพัฒนาแล้ว",IF(B101="","ป้อนรายชื่อบุคลากรเพิ่ม(ถ้ามี)","ยังไม่ได้รับการพัฒนา"))</f>
        <v>ได้รับการพัฒนาแล้ว</v>
      </c>
    </row>
    <row r="102" spans="1:4" ht="21">
      <c r="A102" s="68">
        <v>31</v>
      </c>
      <c r="B102" s="62" t="s">
        <v>194</v>
      </c>
      <c r="C102" s="52"/>
      <c r="D102" s="53" t="str">
        <f>IF(COUNTIF(เก็บข้อมูลHRD!$B$7:$B$1594,B102),"ได้รับการพัฒนาแล้ว",IF(B102="","ป้อนรายชื่อบุคลากรเพิ่ม(ถ้ามี)","ยังไม่ได้รับการพัฒนา"))</f>
        <v>ได้รับการพัฒนาแล้ว</v>
      </c>
    </row>
    <row r="103" spans="1:4" ht="21">
      <c r="A103" s="67">
        <v>32</v>
      </c>
      <c r="B103" s="62" t="s">
        <v>195</v>
      </c>
      <c r="C103" s="52"/>
      <c r="D103" s="53" t="str">
        <f>IF(COUNTIF(เก็บข้อมูลHRD!$B$7:$B$1594,B103),"ได้รับการพัฒนาแล้ว",IF(B103="","ป้อนรายชื่อบุคลากรเพิ่ม(ถ้ามี)","ยังไม่ได้รับการพัฒนา"))</f>
        <v>ได้รับการพัฒนาแล้ว</v>
      </c>
    </row>
    <row r="104" spans="1:4" ht="21">
      <c r="A104" s="68">
        <v>33</v>
      </c>
      <c r="B104" s="62" t="s">
        <v>196</v>
      </c>
      <c r="C104" s="52"/>
      <c r="D104" s="53" t="str">
        <f>IF(COUNTIF(เก็บข้อมูลHRD!$B$7:$B$1594,B104),"ได้รับการพัฒนาแล้ว",IF(B104="","ป้อนรายชื่อบุคลากรเพิ่ม(ถ้ามี)","ยังไม่ได้รับการพัฒนา"))</f>
        <v>ได้รับการพัฒนาแล้ว</v>
      </c>
    </row>
    <row r="105" spans="1:4" ht="21">
      <c r="A105" s="67">
        <v>34</v>
      </c>
      <c r="B105" s="62" t="s">
        <v>198</v>
      </c>
      <c r="C105" s="52"/>
      <c r="D105" s="53" t="str">
        <f>IF(COUNTIF(เก็บข้อมูลHRD!$B$7:$B$1594,B105),"ได้รับการพัฒนาแล้ว",IF(B105="","ป้อนรายชื่อบุคลากรเพิ่ม(ถ้ามี)","ยังไม่ได้รับการพัฒนา"))</f>
        <v>ได้รับการพัฒนาแล้ว</v>
      </c>
    </row>
    <row r="106" spans="1:4" ht="21">
      <c r="A106" s="68">
        <v>35</v>
      </c>
      <c r="B106" s="62" t="s">
        <v>199</v>
      </c>
      <c r="C106" s="52"/>
      <c r="D106" s="53" t="str">
        <f>IF(COUNTIF(เก็บข้อมูลHRD!$B$7:$B$1594,B106),"ได้รับการพัฒนาแล้ว",IF(B106="","ป้อนรายชื่อบุคลากรเพิ่ม(ถ้ามี)","ยังไม่ได้รับการพัฒนา"))</f>
        <v>ได้รับการพัฒนาแล้ว</v>
      </c>
    </row>
    <row r="107" spans="1:4" ht="21">
      <c r="A107" s="67">
        <v>36</v>
      </c>
      <c r="B107" s="62" t="s">
        <v>200</v>
      </c>
      <c r="C107" s="52"/>
      <c r="D107" s="53" t="str">
        <f>IF(COUNTIF(เก็บข้อมูลHRD!$B$7:$B$1594,B107),"ได้รับการพัฒนาแล้ว",IF(B107="","ป้อนรายชื่อบุคลากรเพิ่ม(ถ้ามี)","ยังไม่ได้รับการพัฒนา"))</f>
        <v>ได้รับการพัฒนาแล้ว</v>
      </c>
    </row>
    <row r="108" spans="1:4" ht="21">
      <c r="A108" s="68">
        <v>37</v>
      </c>
      <c r="B108" s="62" t="s">
        <v>201</v>
      </c>
      <c r="C108" s="52"/>
      <c r="D108" s="53" t="str">
        <f>IF(COUNTIF(เก็บข้อมูลHRD!$B$7:$B$1594,B108),"ได้รับการพัฒนาแล้ว",IF(B108="","ป้อนรายชื่อบุคลากรเพิ่ม(ถ้ามี)","ยังไม่ได้รับการพัฒนา"))</f>
        <v>ได้รับการพัฒนาแล้ว</v>
      </c>
    </row>
    <row r="109" spans="1:4" ht="21">
      <c r="A109" s="67">
        <v>38</v>
      </c>
      <c r="B109" s="62" t="s">
        <v>202</v>
      </c>
      <c r="C109" s="52"/>
      <c r="D109" s="53" t="str">
        <f>IF(COUNTIF(เก็บข้อมูลHRD!$B$7:$B$1594,B109),"ได้รับการพัฒนาแล้ว",IF(B109="","ป้อนรายชื่อบุคลากรเพิ่ม(ถ้ามี)","ยังไม่ได้รับการพัฒนา"))</f>
        <v>ได้รับการพัฒนาแล้ว</v>
      </c>
    </row>
    <row r="110" spans="1:4" ht="21">
      <c r="A110" s="68">
        <v>39</v>
      </c>
      <c r="B110" s="62" t="s">
        <v>203</v>
      </c>
      <c r="C110" s="52"/>
      <c r="D110" s="53" t="str">
        <f>IF(COUNTIF(เก็บข้อมูลHRD!$B$7:$B$1594,B110),"ได้รับการพัฒนาแล้ว",IF(B110="","ป้อนรายชื่อบุคลากรเพิ่ม(ถ้ามี)","ยังไม่ได้รับการพัฒนา"))</f>
        <v>ได้รับการพัฒนาแล้ว</v>
      </c>
    </row>
    <row r="111" spans="1:4" ht="21">
      <c r="A111" s="67">
        <v>40</v>
      </c>
      <c r="B111" s="62" t="s">
        <v>204</v>
      </c>
      <c r="C111" s="52"/>
      <c r="D111" s="53" t="str">
        <f>IF(COUNTIF(เก็บข้อมูลHRD!$B$7:$B$1594,B111),"ได้รับการพัฒนาแล้ว",IF(B111="","ป้อนรายชื่อบุคลากรเพิ่ม(ถ้ามี)","ยังไม่ได้รับการพัฒนา"))</f>
        <v>ได้รับการพัฒนาแล้ว</v>
      </c>
    </row>
    <row r="112" spans="1:4" ht="21">
      <c r="A112" s="68">
        <v>41</v>
      </c>
      <c r="B112" s="62" t="s">
        <v>205</v>
      </c>
      <c r="C112" s="52"/>
      <c r="D112" s="53" t="str">
        <f>IF(COUNTIF(เก็บข้อมูลHRD!$B$7:$B$1594,B112),"ได้รับการพัฒนาแล้ว",IF(B112="","ป้อนรายชื่อบุคลากรเพิ่ม(ถ้ามี)","ยังไม่ได้รับการพัฒนา"))</f>
        <v>ได้รับการพัฒนาแล้ว</v>
      </c>
    </row>
    <row r="113" spans="1:4" ht="21">
      <c r="A113" s="67">
        <v>42</v>
      </c>
      <c r="B113" s="62" t="s">
        <v>206</v>
      </c>
      <c r="C113" s="52"/>
      <c r="D113" s="53" t="str">
        <f>IF(COUNTIF(เก็บข้อมูลHRD!$B$7:$B$1594,B113),"ได้รับการพัฒนาแล้ว",IF(B113="","ป้อนรายชื่อบุคลากรเพิ่ม(ถ้ามี)","ยังไม่ได้รับการพัฒนา"))</f>
        <v>ได้รับการพัฒนาแล้ว</v>
      </c>
    </row>
    <row r="114" spans="1:4" ht="21">
      <c r="A114" s="68">
        <v>43</v>
      </c>
      <c r="B114" s="62" t="s">
        <v>207</v>
      </c>
      <c r="C114" s="52"/>
      <c r="D114" s="53" t="str">
        <f>IF(COUNTIF(เก็บข้อมูลHRD!$B$7:$B$1594,B114),"ได้รับการพัฒนาแล้ว",IF(B114="","ป้อนรายชื่อบุคลากรเพิ่ม(ถ้ามี)","ยังไม่ได้รับการพัฒนา"))</f>
        <v>ได้รับการพัฒนาแล้ว</v>
      </c>
    </row>
    <row r="115" spans="1:4" ht="21">
      <c r="A115" s="67">
        <v>44</v>
      </c>
      <c r="B115" s="62" t="s">
        <v>208</v>
      </c>
      <c r="C115" s="52"/>
      <c r="D115" s="53" t="str">
        <f>IF(COUNTIF(เก็บข้อมูลHRD!$B$7:$B$1594,B115),"ได้รับการพัฒนาแล้ว",IF(B115="","ป้อนรายชื่อบุคลากรเพิ่ม(ถ้ามี)","ยังไม่ได้รับการพัฒนา"))</f>
        <v>ได้รับการพัฒนาแล้ว</v>
      </c>
    </row>
    <row r="116" spans="1:4" ht="21">
      <c r="A116" s="68">
        <v>45</v>
      </c>
      <c r="B116" s="62" t="s">
        <v>209</v>
      </c>
      <c r="C116" s="52"/>
      <c r="D116" s="53" t="str">
        <f>IF(COUNTIF(เก็บข้อมูลHRD!$B$7:$B$1594,B116),"ได้รับการพัฒนาแล้ว",IF(B116="","ป้อนรายชื่อบุคลากรเพิ่ม(ถ้ามี)","ยังไม่ได้รับการพัฒนา"))</f>
        <v>ได้รับการพัฒนาแล้ว</v>
      </c>
    </row>
    <row r="117" spans="1:4" ht="21">
      <c r="A117" s="67">
        <v>46</v>
      </c>
      <c r="B117" s="62" t="s">
        <v>210</v>
      </c>
      <c r="C117" s="52"/>
      <c r="D117" s="53" t="str">
        <f>IF(COUNTIF(เก็บข้อมูลHRD!$B$7:$B$1594,B117),"ได้รับการพัฒนาแล้ว",IF(B117="","ป้อนรายชื่อบุคลากรเพิ่ม(ถ้ามี)","ยังไม่ได้รับการพัฒนา"))</f>
        <v>ได้รับการพัฒนาแล้ว</v>
      </c>
    </row>
    <row r="118" spans="1:4" ht="21">
      <c r="A118" s="68">
        <v>47</v>
      </c>
      <c r="B118" s="62" t="s">
        <v>211</v>
      </c>
      <c r="C118" s="52"/>
      <c r="D118" s="53" t="str">
        <f>IF(COUNTIF(เก็บข้อมูลHRD!$B$7:$B$1594,B118),"ได้รับการพัฒนาแล้ว",IF(B118="","ป้อนรายชื่อบุคลากรเพิ่ม(ถ้ามี)","ยังไม่ได้รับการพัฒนา"))</f>
        <v>ได้รับการพัฒนาแล้ว</v>
      </c>
    </row>
    <row r="119" spans="1:4" ht="21">
      <c r="A119" s="67">
        <v>48</v>
      </c>
      <c r="B119" s="62" t="s">
        <v>212</v>
      </c>
      <c r="C119" s="52"/>
      <c r="D119" s="53" t="str">
        <f>IF(COUNTIF(เก็บข้อมูลHRD!$B$7:$B$1594,B119),"ได้รับการพัฒนาแล้ว",IF(B119="","ป้อนรายชื่อบุคลากรเพิ่ม(ถ้ามี)","ยังไม่ได้รับการพัฒนา"))</f>
        <v>ได้รับการพัฒนาแล้ว</v>
      </c>
    </row>
    <row r="120" spans="1:4" ht="21">
      <c r="A120" s="68">
        <v>49</v>
      </c>
      <c r="B120" s="62" t="s">
        <v>213</v>
      </c>
      <c r="C120" s="52"/>
      <c r="D120" s="53" t="str">
        <f>IF(COUNTIF(เก็บข้อมูลHRD!$B$7:$B$1594,B120),"ได้รับการพัฒนาแล้ว",IF(B120="","ป้อนรายชื่อบุคลากรเพิ่ม(ถ้ามี)","ยังไม่ได้รับการพัฒนา"))</f>
        <v>ได้รับการพัฒนาแล้ว</v>
      </c>
    </row>
    <row r="121" spans="1:4" ht="21">
      <c r="A121" s="67">
        <v>50</v>
      </c>
      <c r="B121" s="62" t="s">
        <v>214</v>
      </c>
      <c r="C121" s="52"/>
      <c r="D121" s="53" t="str">
        <f>IF(COUNTIF(เก็บข้อมูลHRD!$B$7:$B$1594,B121),"ได้รับการพัฒนาแล้ว",IF(B121="","ป้อนรายชื่อบุคลากรเพิ่ม(ถ้ามี)","ยังไม่ได้รับการพัฒนา"))</f>
        <v>ได้รับการพัฒนาแล้ว</v>
      </c>
    </row>
    <row r="122" spans="1:4" ht="21">
      <c r="A122" s="68">
        <v>51</v>
      </c>
      <c r="B122" s="62" t="s">
        <v>215</v>
      </c>
      <c r="C122" s="52"/>
      <c r="D122" s="53" t="str">
        <f>IF(COUNTIF(เก็บข้อมูลHRD!$B$7:$B$1594,B122),"ได้รับการพัฒนาแล้ว",IF(B122="","ป้อนรายชื่อบุคลากรเพิ่ม(ถ้ามี)","ยังไม่ได้รับการพัฒนา"))</f>
        <v>ได้รับการพัฒนาแล้ว</v>
      </c>
    </row>
    <row r="123" spans="1:4" ht="21">
      <c r="A123" s="67">
        <v>52</v>
      </c>
      <c r="B123" s="62" t="s">
        <v>216</v>
      </c>
      <c r="C123" s="52"/>
      <c r="D123" s="53" t="str">
        <f>IF(COUNTIF(เก็บข้อมูลHRD!$B$7:$B$1594,B123),"ได้รับการพัฒนาแล้ว",IF(B123="","ป้อนรายชื่อบุคลากรเพิ่ม(ถ้ามี)","ยังไม่ได้รับการพัฒนา"))</f>
        <v>ได้รับการพัฒนาแล้ว</v>
      </c>
    </row>
    <row r="124" spans="1:4" ht="21">
      <c r="A124" s="68">
        <v>53</v>
      </c>
      <c r="B124" s="62" t="s">
        <v>217</v>
      </c>
      <c r="C124" s="52"/>
      <c r="D124" s="53" t="str">
        <f>IF(COUNTIF(เก็บข้อมูลHRD!$B$7:$B$1594,B124),"ได้รับการพัฒนาแล้ว",IF(B124="","ป้อนรายชื่อบุคลากรเพิ่ม(ถ้ามี)","ยังไม่ได้รับการพัฒนา"))</f>
        <v>ได้รับการพัฒนาแล้ว</v>
      </c>
    </row>
    <row r="125" spans="1:4" ht="21">
      <c r="A125" s="67">
        <v>54</v>
      </c>
      <c r="B125" s="62" t="s">
        <v>218</v>
      </c>
      <c r="C125" s="52"/>
      <c r="D125" s="53" t="str">
        <f>IF(COUNTIF(เก็บข้อมูลHRD!$B$7:$B$1594,B125),"ได้รับการพัฒนาแล้ว",IF(B125="","ป้อนรายชื่อบุคลากรเพิ่ม(ถ้ามี)","ยังไม่ได้รับการพัฒนา"))</f>
        <v>ได้รับการพัฒนาแล้ว</v>
      </c>
    </row>
    <row r="126" spans="1:4" ht="21">
      <c r="A126" s="68">
        <v>55</v>
      </c>
      <c r="B126" s="62" t="s">
        <v>219</v>
      </c>
      <c r="C126" s="52"/>
      <c r="D126" s="53" t="str">
        <f>IF(COUNTIF(เก็บข้อมูลHRD!$B$7:$B$1594,B126),"ได้รับการพัฒนาแล้ว",IF(B126="","ป้อนรายชื่อบุคลากรเพิ่ม(ถ้ามี)","ยังไม่ได้รับการพัฒนา"))</f>
        <v>ได้รับการพัฒนาแล้ว</v>
      </c>
    </row>
    <row r="127" spans="1:4" ht="21">
      <c r="A127" s="67">
        <v>56</v>
      </c>
      <c r="B127" s="62" t="s">
        <v>220</v>
      </c>
      <c r="C127" s="52"/>
      <c r="D127" s="53" t="str">
        <f>IF(COUNTIF(เก็บข้อมูลHRD!$B$7:$B$1594,B127),"ได้รับการพัฒนาแล้ว",IF(B127="","ป้อนรายชื่อบุคลากรเพิ่ม(ถ้ามี)","ยังไม่ได้รับการพัฒนา"))</f>
        <v>ได้รับการพัฒนาแล้ว</v>
      </c>
    </row>
    <row r="128" spans="1:4" ht="21">
      <c r="A128" s="68">
        <v>57</v>
      </c>
      <c r="B128" s="62" t="s">
        <v>221</v>
      </c>
      <c r="C128" s="52"/>
      <c r="D128" s="53" t="str">
        <f>IF(COUNTIF(เก็บข้อมูลHRD!$B$7:$B$1594,B128),"ได้รับการพัฒนาแล้ว",IF(B128="","ป้อนรายชื่อบุคลากรเพิ่ม(ถ้ามี)","ยังไม่ได้รับการพัฒนา"))</f>
        <v>ได้รับการพัฒนาแล้ว</v>
      </c>
    </row>
    <row r="129" spans="1:4" ht="21">
      <c r="A129" s="67">
        <v>58</v>
      </c>
      <c r="B129" s="62" t="s">
        <v>222</v>
      </c>
      <c r="C129" s="52"/>
      <c r="D129" s="53" t="str">
        <f>IF(COUNTIF(เก็บข้อมูลHRD!$B$7:$B$1594,B129),"ได้รับการพัฒนาแล้ว",IF(B129="","ป้อนรายชื่อบุคลากรเพิ่ม(ถ้ามี)","ยังไม่ได้รับการพัฒนา"))</f>
        <v>ได้รับการพัฒนาแล้ว</v>
      </c>
    </row>
    <row r="130" spans="1:4" ht="21">
      <c r="A130" s="68">
        <v>59</v>
      </c>
      <c r="B130" s="62" t="s">
        <v>223</v>
      </c>
      <c r="C130" s="52"/>
      <c r="D130" s="53" t="str">
        <f>IF(COUNTIF(เก็บข้อมูลHRD!$B$7:$B$1594,B130),"ได้รับการพัฒนาแล้ว",IF(B130="","ป้อนรายชื่อบุคลากรเพิ่ม(ถ้ามี)","ยังไม่ได้รับการพัฒนา"))</f>
        <v>ได้รับการพัฒนาแล้ว</v>
      </c>
    </row>
    <row r="131" spans="1:4" ht="21">
      <c r="A131" s="67">
        <v>60</v>
      </c>
      <c r="B131" s="62" t="s">
        <v>224</v>
      </c>
      <c r="C131" s="52"/>
      <c r="D131" s="53" t="str">
        <f>IF(COUNTIF(เก็บข้อมูลHRD!$B$7:$B$1594,B131),"ได้รับการพัฒนาแล้ว",IF(B131="","ป้อนรายชื่อบุคลากรเพิ่ม(ถ้ามี)","ยังไม่ได้รับการพัฒนา"))</f>
        <v>ได้รับการพัฒนาแล้ว</v>
      </c>
    </row>
    <row r="132" spans="1:4" ht="21">
      <c r="A132" s="68">
        <v>61</v>
      </c>
      <c r="B132" s="62" t="s">
        <v>225</v>
      </c>
      <c r="C132" s="52"/>
      <c r="D132" s="53" t="str">
        <f>IF(COUNTIF(เก็บข้อมูลHRD!$B$7:$B$1594,B132),"ได้รับการพัฒนาแล้ว",IF(B132="","ป้อนรายชื่อบุคลากรเพิ่ม(ถ้ามี)","ยังไม่ได้รับการพัฒนา"))</f>
        <v>ได้รับการพัฒนาแล้ว</v>
      </c>
    </row>
    <row r="133" spans="1:4" ht="21">
      <c r="A133" s="67">
        <v>62</v>
      </c>
      <c r="B133" s="62" t="s">
        <v>226</v>
      </c>
      <c r="C133" s="52"/>
      <c r="D133" s="53" t="str">
        <f>IF(COUNTIF(เก็บข้อมูลHRD!$B$7:$B$1594,B133),"ได้รับการพัฒนาแล้ว",IF(B133="","ป้อนรายชื่อบุคลากรเพิ่ม(ถ้ามี)","ยังไม่ได้รับการพัฒนา"))</f>
        <v>ได้รับการพัฒนาแล้ว</v>
      </c>
    </row>
    <row r="134" spans="1:4" ht="21">
      <c r="A134" s="68">
        <v>63</v>
      </c>
      <c r="B134" s="62" t="s">
        <v>227</v>
      </c>
      <c r="C134" s="52"/>
      <c r="D134" s="53" t="str">
        <f>IF(COUNTIF(เก็บข้อมูลHRD!$B$7:$B$1594,B134),"ได้รับการพัฒนาแล้ว",IF(B134="","ป้อนรายชื่อบุคลากรเพิ่ม(ถ้ามี)","ยังไม่ได้รับการพัฒนา"))</f>
        <v>ได้รับการพัฒนาแล้ว</v>
      </c>
    </row>
    <row r="135" spans="1:4" ht="21">
      <c r="A135" s="67">
        <v>64</v>
      </c>
      <c r="B135" s="62" t="s">
        <v>228</v>
      </c>
      <c r="C135" s="52"/>
      <c r="D135" s="53" t="str">
        <f>IF(COUNTIF(เก็บข้อมูลHRD!$B$7:$B$1594,B135),"ได้รับการพัฒนาแล้ว",IF(B135="","ป้อนรายชื่อบุคลากรเพิ่ม(ถ้ามี)","ยังไม่ได้รับการพัฒนา"))</f>
        <v>ได้รับการพัฒนาแล้ว</v>
      </c>
    </row>
    <row r="136" spans="1:4" ht="21">
      <c r="A136" s="68">
        <v>65</v>
      </c>
      <c r="B136" s="62" t="s">
        <v>229</v>
      </c>
      <c r="C136" s="52"/>
      <c r="D136" s="53" t="str">
        <f>IF(COUNTIF(เก็บข้อมูลHRD!$B$7:$B$1594,B136),"ได้รับการพัฒนาแล้ว",IF(B136="","ป้อนรายชื่อบุคลากรเพิ่ม(ถ้ามี)","ยังไม่ได้รับการพัฒนา"))</f>
        <v>ได้รับการพัฒนาแล้ว</v>
      </c>
    </row>
    <row r="137" spans="1:4" ht="21">
      <c r="A137" s="67">
        <v>66</v>
      </c>
      <c r="B137" s="62" t="s">
        <v>230</v>
      </c>
      <c r="C137" s="52"/>
      <c r="D137" s="53" t="str">
        <f>IF(COUNTIF(เก็บข้อมูลHRD!$B$7:$B$1594,B137),"ได้รับการพัฒนาแล้ว",IF(B137="","ป้อนรายชื่อบุคลากรเพิ่ม(ถ้ามี)","ยังไม่ได้รับการพัฒนา"))</f>
        <v>ได้รับการพัฒนาแล้ว</v>
      </c>
    </row>
    <row r="138" spans="1:4" ht="21">
      <c r="A138" s="68">
        <v>67</v>
      </c>
      <c r="B138" s="62" t="s">
        <v>231</v>
      </c>
      <c r="C138" s="52"/>
      <c r="D138" s="53" t="str">
        <f>IF(COUNTIF(เก็บข้อมูลHRD!$B$7:$B$1594,B138),"ได้รับการพัฒนาแล้ว",IF(B138="","ป้อนรายชื่อบุคลากรเพิ่ม(ถ้ามี)","ยังไม่ได้รับการพัฒนา"))</f>
        <v>ได้รับการพัฒนาแล้ว</v>
      </c>
    </row>
    <row r="139" spans="1:4" ht="21">
      <c r="A139" s="67">
        <v>68</v>
      </c>
      <c r="B139" s="62" t="s">
        <v>232</v>
      </c>
      <c r="C139" s="52"/>
      <c r="D139" s="53" t="str">
        <f>IF(COUNTIF(เก็บข้อมูลHRD!$B$7:$B$1594,B139),"ได้รับการพัฒนาแล้ว",IF(B139="","ป้อนรายชื่อบุคลากรเพิ่ม(ถ้ามี)","ยังไม่ได้รับการพัฒนา"))</f>
        <v>ได้รับการพัฒนาแล้ว</v>
      </c>
    </row>
    <row r="140" spans="1:4" ht="21">
      <c r="A140" s="68">
        <v>69</v>
      </c>
      <c r="B140" s="62" t="s">
        <v>233</v>
      </c>
      <c r="C140" s="52"/>
      <c r="D140" s="53" t="str">
        <f>IF(COUNTIF(เก็บข้อมูลHRD!$B$7:$B$1594,B140),"ได้รับการพัฒนาแล้ว",IF(B140="","ป้อนรายชื่อบุคลากรเพิ่ม(ถ้ามี)","ยังไม่ได้รับการพัฒนา"))</f>
        <v>ได้รับการพัฒนาแล้ว</v>
      </c>
    </row>
    <row r="141" spans="1:4" ht="21">
      <c r="A141" s="67">
        <v>70</v>
      </c>
      <c r="B141" s="62" t="s">
        <v>234</v>
      </c>
      <c r="C141" s="52"/>
      <c r="D141" s="53" t="str">
        <f>IF(COUNTIF(เก็บข้อมูลHRD!$B$7:$B$1594,B141),"ได้รับการพัฒนาแล้ว",IF(B141="","ป้อนรายชื่อบุคลากรเพิ่ม(ถ้ามี)","ยังไม่ได้รับการพัฒนา"))</f>
        <v>ได้รับการพัฒนาแล้ว</v>
      </c>
    </row>
    <row r="142" spans="1:4" ht="21">
      <c r="A142" s="68">
        <v>71</v>
      </c>
      <c r="B142" s="62" t="s">
        <v>235</v>
      </c>
      <c r="C142" s="52"/>
      <c r="D142" s="53" t="str">
        <f>IF(COUNTIF(เก็บข้อมูลHRD!$B$7:$B$1594,B142),"ได้รับการพัฒนาแล้ว",IF(B142="","ป้อนรายชื่อบุคลากรเพิ่ม(ถ้ามี)","ยังไม่ได้รับการพัฒนา"))</f>
        <v>ได้รับการพัฒนาแล้ว</v>
      </c>
    </row>
    <row r="143" spans="1:4" ht="21">
      <c r="A143" s="67">
        <v>72</v>
      </c>
      <c r="B143" s="62" t="s">
        <v>236</v>
      </c>
      <c r="C143" s="52"/>
      <c r="D143" s="53" t="str">
        <f>IF(COUNTIF(เก็บข้อมูลHRD!$B$7:$B$1594,B143),"ได้รับการพัฒนาแล้ว",IF(B143="","ป้อนรายชื่อบุคลากรเพิ่ม(ถ้ามี)","ยังไม่ได้รับการพัฒนา"))</f>
        <v>ได้รับการพัฒนาแล้ว</v>
      </c>
    </row>
    <row r="144" spans="1:4" ht="21">
      <c r="A144" s="68">
        <v>73</v>
      </c>
      <c r="B144" s="62" t="s">
        <v>237</v>
      </c>
      <c r="C144" s="52"/>
      <c r="D144" s="53" t="str">
        <f>IF(COUNTIF(เก็บข้อมูลHRD!$B$7:$B$1594,B144),"ได้รับการพัฒนาแล้ว",IF(B144="","ป้อนรายชื่อบุคลากรเพิ่ม(ถ้ามี)","ยังไม่ได้รับการพัฒนา"))</f>
        <v>ได้รับการพัฒนาแล้ว</v>
      </c>
    </row>
    <row r="145" spans="1:4" ht="21">
      <c r="A145" s="67">
        <v>74</v>
      </c>
      <c r="B145" s="62" t="s">
        <v>238</v>
      </c>
      <c r="C145" s="52"/>
      <c r="D145" s="53" t="str">
        <f>IF(COUNTIF(เก็บข้อมูลHRD!$B$7:$B$1594,B145),"ได้รับการพัฒนาแล้ว",IF(B145="","ป้อนรายชื่อบุคลากรเพิ่ม(ถ้ามี)","ยังไม่ได้รับการพัฒนา"))</f>
        <v>ได้รับการพัฒนาแล้ว</v>
      </c>
    </row>
    <row r="146" spans="1:4" ht="21">
      <c r="A146" s="68">
        <v>75</v>
      </c>
      <c r="B146" s="62" t="s">
        <v>239</v>
      </c>
      <c r="C146" s="52"/>
      <c r="D146" s="53" t="str">
        <f>IF(COUNTIF(เก็บข้อมูลHRD!$B$7:$B$1594,B146),"ได้รับการพัฒนาแล้ว",IF(B146="","ป้อนรายชื่อบุคลากรเพิ่ม(ถ้ามี)","ยังไม่ได้รับการพัฒนา"))</f>
        <v>ได้รับการพัฒนาแล้ว</v>
      </c>
    </row>
    <row r="147" spans="1:4" ht="21">
      <c r="A147" s="67">
        <v>76</v>
      </c>
      <c r="B147" s="62" t="s">
        <v>240</v>
      </c>
      <c r="C147" s="52"/>
      <c r="D147" s="53" t="str">
        <f>IF(COUNTIF(เก็บข้อมูลHRD!$B$7:$B$1594,B147),"ได้รับการพัฒนาแล้ว",IF(B147="","ป้อนรายชื่อบุคลากรเพิ่ม(ถ้ามี)","ยังไม่ได้รับการพัฒนา"))</f>
        <v>ได้รับการพัฒนาแล้ว</v>
      </c>
    </row>
    <row r="148" spans="1:4" ht="21">
      <c r="A148" s="68">
        <v>77</v>
      </c>
      <c r="B148" s="62" t="s">
        <v>241</v>
      </c>
      <c r="C148" s="52"/>
      <c r="D148" s="53" t="str">
        <f>IF(COUNTIF(เก็บข้อมูลHRD!$B$7:$B$1594,B148),"ได้รับการพัฒนาแล้ว",IF(B148="","ป้อนรายชื่อบุคลากรเพิ่ม(ถ้ามี)","ยังไม่ได้รับการพัฒนา"))</f>
        <v>ได้รับการพัฒนาแล้ว</v>
      </c>
    </row>
    <row r="149" spans="1:4" ht="21">
      <c r="A149" s="67">
        <v>78</v>
      </c>
      <c r="B149" s="62" t="s">
        <v>242</v>
      </c>
      <c r="C149" s="52"/>
      <c r="D149" s="53" t="str">
        <f>IF(COUNTIF(เก็บข้อมูลHRD!$B$7:$B$1594,B149),"ได้รับการพัฒนาแล้ว",IF(B149="","ป้อนรายชื่อบุคลากรเพิ่ม(ถ้ามี)","ยังไม่ได้รับการพัฒนา"))</f>
        <v>ได้รับการพัฒนาแล้ว</v>
      </c>
    </row>
    <row r="150" spans="1:4" ht="21">
      <c r="A150" s="68">
        <v>79</v>
      </c>
      <c r="B150" s="62" t="s">
        <v>243</v>
      </c>
      <c r="C150" s="52"/>
      <c r="D150" s="53" t="str">
        <f>IF(COUNTIF(เก็บข้อมูลHRD!$B$7:$B$1594,B150),"ได้รับการพัฒนาแล้ว",IF(B150="","ป้อนรายชื่อบุคลากรเพิ่ม(ถ้ามี)","ยังไม่ได้รับการพัฒนา"))</f>
        <v>ได้รับการพัฒนาแล้ว</v>
      </c>
    </row>
    <row r="151" spans="1:4" ht="21">
      <c r="A151" s="67">
        <v>80</v>
      </c>
      <c r="B151" s="62" t="s">
        <v>244</v>
      </c>
      <c r="C151" s="52"/>
      <c r="D151" s="53" t="str">
        <f>IF(COUNTIF(เก็บข้อมูลHRD!$B$7:$B$1594,B151),"ได้รับการพัฒนาแล้ว",IF(B151="","ป้อนรายชื่อบุคลากรเพิ่ม(ถ้ามี)","ยังไม่ได้รับการพัฒนา"))</f>
        <v>ได้รับการพัฒนาแล้ว</v>
      </c>
    </row>
    <row r="152" spans="1:4" ht="21">
      <c r="A152" s="68">
        <v>81</v>
      </c>
      <c r="B152" s="62" t="s">
        <v>245</v>
      </c>
      <c r="D152" s="53" t="str">
        <f>IF(COUNTIF(เก็บข้อมูลHRD!$B$7:$B$1594,B152),"ได้รับการพัฒนาแล้ว",IF(B152="","ป้อนรายชื่อบุคลากรเพิ่ม(ถ้ามี)","ยังไม่ได้รับการพัฒนา"))</f>
        <v>ได้รับการพัฒนาแล้ว</v>
      </c>
    </row>
    <row r="153" spans="1:4" ht="21">
      <c r="A153" s="67">
        <v>82</v>
      </c>
      <c r="B153" s="62" t="s">
        <v>246</v>
      </c>
      <c r="D153" s="53" t="str">
        <f>IF(COUNTIF(เก็บข้อมูลHRD!$B$7:$B$1594,B153),"ได้รับการพัฒนาแล้ว",IF(B153="","ป้อนรายชื่อบุคลากรเพิ่ม(ถ้ามี)","ยังไม่ได้รับการพัฒนา"))</f>
        <v>ได้รับการพัฒนาแล้ว</v>
      </c>
    </row>
    <row r="154" spans="1:4" ht="21">
      <c r="A154" s="68">
        <v>83</v>
      </c>
      <c r="B154" s="62" t="s">
        <v>247</v>
      </c>
      <c r="D154" s="53" t="str">
        <f>IF(COUNTIF(เก็บข้อมูลHRD!$B$7:$B$1594,B154),"ได้รับการพัฒนาแล้ว",IF(B154="","ป้อนรายชื่อบุคลากรเพิ่ม(ถ้ามี)","ยังไม่ได้รับการพัฒนา"))</f>
        <v>ได้รับการพัฒนาแล้ว</v>
      </c>
    </row>
    <row r="155" spans="1:4" ht="21">
      <c r="A155" s="67">
        <v>84</v>
      </c>
      <c r="B155" s="62" t="s">
        <v>248</v>
      </c>
      <c r="D155" s="53" t="str">
        <f>IF(COUNTIF(เก็บข้อมูลHRD!$B$7:$B$1594,B155),"ได้รับการพัฒนาแล้ว",IF(B155="","ป้อนรายชื่อบุคลากรเพิ่ม(ถ้ามี)","ยังไม่ได้รับการพัฒนา"))</f>
        <v>ได้รับการพัฒนาแล้ว</v>
      </c>
    </row>
    <row r="156" spans="1:4" ht="21">
      <c r="A156" s="68">
        <v>85</v>
      </c>
      <c r="B156" s="62" t="s">
        <v>249</v>
      </c>
      <c r="D156" s="53" t="str">
        <f>IF(COUNTIF(เก็บข้อมูลHRD!$B$7:$B$1594,B156),"ได้รับการพัฒนาแล้ว",IF(B156="","ป้อนรายชื่อบุคลากรเพิ่ม(ถ้ามี)","ยังไม่ได้รับการพัฒนา"))</f>
        <v>ได้รับการพัฒนาแล้ว</v>
      </c>
    </row>
    <row r="157" spans="1:4" ht="21">
      <c r="A157" s="67">
        <v>86</v>
      </c>
      <c r="B157" s="62" t="s">
        <v>250</v>
      </c>
      <c r="D157" s="53" t="str">
        <f>IF(COUNTIF(เก็บข้อมูลHRD!$B$7:$B$1594,B157),"ได้รับการพัฒนาแล้ว",IF(B157="","ป้อนรายชื่อบุคลากรเพิ่ม(ถ้ามี)","ยังไม่ได้รับการพัฒนา"))</f>
        <v>ได้รับการพัฒนาแล้ว</v>
      </c>
    </row>
    <row r="158" spans="1:4" ht="21">
      <c r="A158" s="68">
        <v>87</v>
      </c>
      <c r="B158" s="62" t="s">
        <v>251</v>
      </c>
      <c r="D158" s="53" t="str">
        <f>IF(COUNTIF(เก็บข้อมูลHRD!$B$7:$B$1594,B158),"ได้รับการพัฒนาแล้ว",IF(B158="","ป้อนรายชื่อบุคลากรเพิ่ม(ถ้ามี)","ยังไม่ได้รับการพัฒนา"))</f>
        <v>ได้รับการพัฒนาแล้ว</v>
      </c>
    </row>
    <row r="159" spans="1:4" ht="21">
      <c r="A159" s="67">
        <v>88</v>
      </c>
      <c r="B159" s="62" t="s">
        <v>252</v>
      </c>
      <c r="D159" s="53" t="str">
        <f>IF(COUNTIF(เก็บข้อมูลHRD!$B$7:$B$1594,B159),"ได้รับการพัฒนาแล้ว",IF(B159="","ป้อนรายชื่อบุคลากรเพิ่ม(ถ้ามี)","ยังไม่ได้รับการพัฒนา"))</f>
        <v>ได้รับการพัฒนาแล้ว</v>
      </c>
    </row>
    <row r="160" spans="1:4" ht="21">
      <c r="A160" s="68">
        <v>89</v>
      </c>
      <c r="B160" s="62" t="s">
        <v>253</v>
      </c>
      <c r="D160" s="53" t="str">
        <f>IF(COUNTIF(เก็บข้อมูลHRD!$B$7:$B$1594,B160),"ได้รับการพัฒนาแล้ว",IF(B160="","ป้อนรายชื่อบุคลากรเพิ่ม(ถ้ามี)","ยังไม่ได้รับการพัฒนา"))</f>
        <v>ได้รับการพัฒนาแล้ว</v>
      </c>
    </row>
    <row r="161" spans="1:4" ht="21">
      <c r="A161" s="67">
        <v>90</v>
      </c>
      <c r="B161" s="62" t="s">
        <v>254</v>
      </c>
      <c r="D161" s="53" t="str">
        <f>IF(COUNTIF(เก็บข้อมูลHRD!$B$7:$B$1594,B161),"ได้รับการพัฒนาแล้ว",IF(B161="","ป้อนรายชื่อบุคลากรเพิ่ม(ถ้ามี)","ยังไม่ได้รับการพัฒนา"))</f>
        <v>ได้รับการพัฒนาแล้ว</v>
      </c>
    </row>
    <row r="162" spans="1:4" ht="21">
      <c r="A162" s="68">
        <v>91</v>
      </c>
      <c r="B162" s="62" t="s">
        <v>255</v>
      </c>
      <c r="D162" s="53" t="str">
        <f>IF(COUNTIF(เก็บข้อมูลHRD!$B$7:$B$1594,B162),"ได้รับการพัฒนาแล้ว",IF(B162="","ป้อนรายชื่อบุคลากรเพิ่ม(ถ้ามี)","ยังไม่ได้รับการพัฒนา"))</f>
        <v>ได้รับการพัฒนาแล้ว</v>
      </c>
    </row>
    <row r="163" spans="1:4" ht="21">
      <c r="A163" s="67">
        <v>92</v>
      </c>
      <c r="B163" s="62" t="s">
        <v>256</v>
      </c>
      <c r="D163" s="53" t="str">
        <f>IF(COUNTIF(เก็บข้อมูลHRD!$B$7:$B$1594,B163),"ได้รับการพัฒนาแล้ว",IF(B163="","ป้อนรายชื่อบุคลากรเพิ่ม(ถ้ามี)","ยังไม่ได้รับการพัฒนา"))</f>
        <v>ได้รับการพัฒนาแล้ว</v>
      </c>
    </row>
    <row r="164" spans="1:4" ht="21">
      <c r="A164" s="68">
        <v>93</v>
      </c>
      <c r="B164" s="62" t="s">
        <v>257</v>
      </c>
      <c r="D164" s="53" t="str">
        <f>IF(COUNTIF(เก็บข้อมูลHRD!$B$7:$B$1594,B164),"ได้รับการพัฒนาแล้ว",IF(B164="","ป้อนรายชื่อบุคลากรเพิ่ม(ถ้ามี)","ยังไม่ได้รับการพัฒนา"))</f>
        <v>ได้รับการพัฒนาแล้ว</v>
      </c>
    </row>
    <row r="165" spans="1:4" ht="21">
      <c r="A165" s="67">
        <v>94</v>
      </c>
      <c r="B165" s="62" t="s">
        <v>258</v>
      </c>
      <c r="D165" s="53" t="str">
        <f>IF(COUNTIF(เก็บข้อมูลHRD!$B$7:$B$1594,B165),"ได้รับการพัฒนาแล้ว",IF(B165="","ป้อนรายชื่อบุคลากรเพิ่ม(ถ้ามี)","ยังไม่ได้รับการพัฒนา"))</f>
        <v>ได้รับการพัฒนาแล้ว</v>
      </c>
    </row>
    <row r="166" spans="1:4" ht="21">
      <c r="A166" s="68">
        <v>95</v>
      </c>
      <c r="B166" s="62" t="s">
        <v>259</v>
      </c>
      <c r="D166" s="53" t="str">
        <f>IF(COUNTIF(เก็บข้อมูลHRD!$B$7:$B$1594,B166),"ได้รับการพัฒนาแล้ว",IF(B166="","ป้อนรายชื่อบุคลากรเพิ่ม(ถ้ามี)","ยังไม่ได้รับการพัฒนา"))</f>
        <v>ได้รับการพัฒนาแล้ว</v>
      </c>
    </row>
    <row r="167" spans="1:4" ht="21">
      <c r="A167" s="67">
        <v>96</v>
      </c>
      <c r="B167" s="62" t="s">
        <v>260</v>
      </c>
      <c r="D167" s="53" t="str">
        <f>IF(COUNTIF(เก็บข้อมูลHRD!$B$7:$B$1594,B167),"ได้รับการพัฒนาแล้ว",IF(B167="","ป้อนรายชื่อบุคลากรเพิ่ม(ถ้ามี)","ยังไม่ได้รับการพัฒนา"))</f>
        <v>ได้รับการพัฒนาแล้ว</v>
      </c>
    </row>
    <row r="168" spans="1:4" ht="21">
      <c r="A168" s="68">
        <v>97</v>
      </c>
      <c r="B168" s="62" t="s">
        <v>261</v>
      </c>
      <c r="D168" s="53" t="str">
        <f>IF(COUNTIF(เก็บข้อมูลHRD!$B$7:$B$1594,B168),"ได้รับการพัฒนาแล้ว",IF(B168="","ป้อนรายชื่อบุคลากรเพิ่ม(ถ้ามี)","ยังไม่ได้รับการพัฒนา"))</f>
        <v>ได้รับการพัฒนาแล้ว</v>
      </c>
    </row>
    <row r="169" spans="1:4" ht="21">
      <c r="A169" s="67">
        <v>98</v>
      </c>
      <c r="B169" s="62" t="s">
        <v>262</v>
      </c>
      <c r="D169" s="53" t="str">
        <f>IF(COUNTIF(เก็บข้อมูลHRD!$B$7:$B$1594,B169),"ได้รับการพัฒนาแล้ว",IF(B169="","ป้อนรายชื่อบุคลากรเพิ่ม(ถ้ามี)","ยังไม่ได้รับการพัฒนา"))</f>
        <v>ได้รับการพัฒนาแล้ว</v>
      </c>
    </row>
    <row r="170" spans="1:4" ht="21">
      <c r="A170" s="68">
        <v>99</v>
      </c>
      <c r="B170" s="62" t="s">
        <v>263</v>
      </c>
      <c r="D170" s="53" t="str">
        <f>IF(COUNTIF(เก็บข้อมูลHRD!$B$7:$B$1594,B170),"ได้รับการพัฒนาแล้ว",IF(B170="","ป้อนรายชื่อบุคลากรเพิ่ม(ถ้ามี)","ยังไม่ได้รับการพัฒนา"))</f>
        <v>ได้รับการพัฒนาแล้ว</v>
      </c>
    </row>
    <row r="171" spans="1:4" ht="21">
      <c r="A171" s="67">
        <v>100</v>
      </c>
      <c r="B171" s="62" t="s">
        <v>264</v>
      </c>
      <c r="D171" s="53" t="str">
        <f>IF(COUNTIF(เก็บข้อมูลHRD!$B$7:$B$1594,B171),"ได้รับการพัฒนาแล้ว",IF(B171="","ป้อนรายชื่อบุคลากรเพิ่ม(ถ้ามี)","ยังไม่ได้รับการพัฒนา"))</f>
        <v>ได้รับการพัฒนาแล้ว</v>
      </c>
    </row>
    <row r="172" spans="1:4" ht="21">
      <c r="A172" s="68">
        <v>101</v>
      </c>
      <c r="B172" s="62" t="s">
        <v>265</v>
      </c>
      <c r="D172" s="53" t="str">
        <f>IF(COUNTIF(เก็บข้อมูลHRD!$B$7:$B$1594,B172),"ได้รับการพัฒนาแล้ว",IF(B172="","ป้อนรายชื่อบุคลากรเพิ่ม(ถ้ามี)","ยังไม่ได้รับการพัฒนา"))</f>
        <v>ได้รับการพัฒนาแล้ว</v>
      </c>
    </row>
    <row r="173" spans="1:4" ht="21">
      <c r="A173" s="67">
        <v>102</v>
      </c>
      <c r="B173" s="62" t="s">
        <v>266</v>
      </c>
      <c r="D173" s="53" t="str">
        <f>IF(COUNTIF(เก็บข้อมูลHRD!$B$7:$B$1594,B173),"ได้รับการพัฒนาแล้ว",IF(B173="","ป้อนรายชื่อบุคลากรเพิ่ม(ถ้ามี)","ยังไม่ได้รับการพัฒนา"))</f>
        <v>ได้รับการพัฒนาแล้ว</v>
      </c>
    </row>
    <row r="174" spans="1:4" ht="21">
      <c r="A174" s="68">
        <v>103</v>
      </c>
      <c r="B174" s="62" t="s">
        <v>267</v>
      </c>
      <c r="D174" s="53" t="str">
        <f>IF(COUNTIF(เก็บข้อมูลHRD!$B$7:$B$1594,B174),"ได้รับการพัฒนาแล้ว",IF(B174="","ป้อนรายชื่อบุคลากรเพิ่ม(ถ้ามี)","ยังไม่ได้รับการพัฒนา"))</f>
        <v>ได้รับการพัฒนาแล้ว</v>
      </c>
    </row>
    <row r="175" spans="1:4" ht="21">
      <c r="A175" s="67">
        <v>104</v>
      </c>
      <c r="B175" s="62" t="s">
        <v>268</v>
      </c>
      <c r="D175" s="53" t="str">
        <f>IF(COUNTIF(เก็บข้อมูลHRD!$B$7:$B$1594,B175),"ได้รับการพัฒนาแล้ว",IF(B175="","ป้อนรายชื่อบุคลากรเพิ่ม(ถ้ามี)","ยังไม่ได้รับการพัฒนา"))</f>
        <v>ได้รับการพัฒนาแล้ว</v>
      </c>
    </row>
    <row r="176" spans="1:4" ht="21">
      <c r="A176" s="68">
        <v>105</v>
      </c>
      <c r="B176" s="62" t="s">
        <v>269</v>
      </c>
      <c r="D176" s="53" t="str">
        <f>IF(COUNTIF(เก็บข้อมูลHRD!$B$7:$B$1594,B176),"ได้รับการพัฒนาแล้ว",IF(B176="","ป้อนรายชื่อบุคลากรเพิ่ม(ถ้ามี)","ยังไม่ได้รับการพัฒนา"))</f>
        <v>ได้รับการพัฒนาแล้ว</v>
      </c>
    </row>
    <row r="177" spans="1:4" ht="21">
      <c r="A177" s="67">
        <v>106</v>
      </c>
      <c r="B177" s="62" t="s">
        <v>270</v>
      </c>
      <c r="D177" s="53" t="str">
        <f>IF(COUNTIF(เก็บข้อมูลHRD!$B$7:$B$1594,B177),"ได้รับการพัฒนาแล้ว",IF(B177="","ป้อนรายชื่อบุคลากรเพิ่ม(ถ้ามี)","ยังไม่ได้รับการพัฒนา"))</f>
        <v>ได้รับการพัฒนาแล้ว</v>
      </c>
    </row>
    <row r="178" spans="1:4" ht="21">
      <c r="A178" s="68">
        <v>107</v>
      </c>
      <c r="B178" s="62" t="s">
        <v>271</v>
      </c>
      <c r="D178" s="53" t="str">
        <f>IF(COUNTIF(เก็บข้อมูลHRD!$B$7:$B$1594,B178),"ได้รับการพัฒนาแล้ว",IF(B178="","ป้อนรายชื่อบุคลากรเพิ่ม(ถ้ามี)","ยังไม่ได้รับการพัฒนา"))</f>
        <v>ได้รับการพัฒนาแล้ว</v>
      </c>
    </row>
    <row r="179" spans="1:4" ht="21">
      <c r="A179" s="67">
        <v>108</v>
      </c>
      <c r="B179" s="62" t="s">
        <v>272</v>
      </c>
      <c r="D179" s="53" t="str">
        <f>IF(COUNTIF(เก็บข้อมูลHRD!$B$7:$B$1594,B179),"ได้รับการพัฒนาแล้ว",IF(B179="","ป้อนรายชื่อบุคลากรเพิ่ม(ถ้ามี)","ยังไม่ได้รับการพัฒนา"))</f>
        <v>ได้รับการพัฒนาแล้ว</v>
      </c>
    </row>
    <row r="180" spans="1:4" ht="21">
      <c r="A180" s="68">
        <v>109</v>
      </c>
      <c r="B180" s="62" t="s">
        <v>273</v>
      </c>
      <c r="D180" s="53" t="str">
        <f>IF(COUNTIF(เก็บข้อมูลHRD!$B$7:$B$1594,B180),"ได้รับการพัฒนาแล้ว",IF(B180="","ป้อนรายชื่อบุคลากรเพิ่ม(ถ้ามี)","ยังไม่ได้รับการพัฒนา"))</f>
        <v>ได้รับการพัฒนาแล้ว</v>
      </c>
    </row>
    <row r="181" spans="1:4" ht="21">
      <c r="A181" s="67">
        <v>110</v>
      </c>
      <c r="B181" s="62" t="s">
        <v>274</v>
      </c>
      <c r="D181" s="53" t="str">
        <f>IF(COUNTIF(เก็บข้อมูลHRD!$B$7:$B$1594,B181),"ได้รับการพัฒนาแล้ว",IF(B181="","ป้อนรายชื่อบุคลากรเพิ่ม(ถ้ามี)","ยังไม่ได้รับการพัฒนา"))</f>
        <v>ได้รับการพัฒนาแล้ว</v>
      </c>
    </row>
    <row r="182" spans="1:4" ht="21">
      <c r="A182" s="68">
        <v>111</v>
      </c>
      <c r="B182" s="62" t="s">
        <v>275</v>
      </c>
      <c r="D182" s="53" t="str">
        <f>IF(COUNTIF(เก็บข้อมูลHRD!$B$7:$B$1594,B182),"ได้รับการพัฒนาแล้ว",IF(B182="","ป้อนรายชื่อบุคลากรเพิ่ม(ถ้ามี)","ยังไม่ได้รับการพัฒนา"))</f>
        <v>ได้รับการพัฒนาแล้ว</v>
      </c>
    </row>
    <row r="183" spans="1:4" ht="21">
      <c r="A183" s="67">
        <v>112</v>
      </c>
      <c r="B183" s="62" t="s">
        <v>276</v>
      </c>
      <c r="D183" s="53" t="str">
        <f>IF(COUNTIF(เก็บข้อมูลHRD!$B$7:$B$1594,B183),"ได้รับการพัฒนาแล้ว",IF(B183="","ป้อนรายชื่อบุคลากรเพิ่ม(ถ้ามี)","ยังไม่ได้รับการพัฒนา"))</f>
        <v>ได้รับการพัฒนาแล้ว</v>
      </c>
    </row>
    <row r="184" spans="1:4" ht="21">
      <c r="A184" s="68">
        <v>113</v>
      </c>
      <c r="B184" s="62" t="s">
        <v>277</v>
      </c>
      <c r="D184" s="53" t="str">
        <f>IF(COUNTIF(เก็บข้อมูลHRD!$B$7:$B$1594,B184),"ได้รับการพัฒนาแล้ว",IF(B184="","ป้อนรายชื่อบุคลากรเพิ่ม(ถ้ามี)","ยังไม่ได้รับการพัฒนา"))</f>
        <v>ได้รับการพัฒนาแล้ว</v>
      </c>
    </row>
    <row r="185" spans="1:4" ht="21">
      <c r="A185" s="67">
        <v>114</v>
      </c>
      <c r="B185" s="62" t="s">
        <v>278</v>
      </c>
      <c r="D185" s="53" t="str">
        <f>IF(COUNTIF(เก็บข้อมูลHRD!$B$7:$B$1594,B185),"ได้รับการพัฒนาแล้ว",IF(B185="","ป้อนรายชื่อบุคลากรเพิ่ม(ถ้ามี)","ยังไม่ได้รับการพัฒนา"))</f>
        <v>ได้รับการพัฒนาแล้ว</v>
      </c>
    </row>
    <row r="186" spans="1:4" ht="21">
      <c r="A186" s="68">
        <v>115</v>
      </c>
      <c r="B186" s="62" t="s">
        <v>279</v>
      </c>
      <c r="D186" s="53" t="str">
        <f>IF(COUNTIF(เก็บข้อมูลHRD!$B$7:$B$1594,B186),"ได้รับการพัฒนาแล้ว",IF(B186="","ป้อนรายชื่อบุคลากรเพิ่ม(ถ้ามี)","ยังไม่ได้รับการพัฒนา"))</f>
        <v>ได้รับการพัฒนาแล้ว</v>
      </c>
    </row>
    <row r="187" spans="1:4" ht="21">
      <c r="A187" s="67">
        <v>116</v>
      </c>
      <c r="B187" s="62" t="s">
        <v>280</v>
      </c>
      <c r="D187" s="53" t="str">
        <f>IF(COUNTIF(เก็บข้อมูลHRD!$B$7:$B$1594,B187),"ได้รับการพัฒนาแล้ว",IF(B187="","ป้อนรายชื่อบุคลากรเพิ่ม(ถ้ามี)","ยังไม่ได้รับการพัฒนา"))</f>
        <v>ได้รับการพัฒนาแล้ว</v>
      </c>
    </row>
    <row r="188" spans="1:4" ht="21">
      <c r="A188" s="68">
        <v>117</v>
      </c>
      <c r="B188" s="62" t="s">
        <v>281</v>
      </c>
      <c r="D188" s="53" t="str">
        <f>IF(COUNTIF(เก็บข้อมูลHRD!$B$7:$B$1594,B188),"ได้รับการพัฒนาแล้ว",IF(B188="","ป้อนรายชื่อบุคลากรเพิ่ม(ถ้ามี)","ยังไม่ได้รับการพัฒนา"))</f>
        <v>ได้รับการพัฒนาแล้ว</v>
      </c>
    </row>
    <row r="189" spans="1:4" ht="21">
      <c r="A189" s="67">
        <v>118</v>
      </c>
      <c r="B189" s="62" t="s">
        <v>282</v>
      </c>
      <c r="D189" s="53" t="str">
        <f>IF(COUNTIF(เก็บข้อมูลHRD!$B$7:$B$1594,B189),"ได้รับการพัฒนาแล้ว",IF(B189="","ป้อนรายชื่อบุคลากรเพิ่ม(ถ้ามี)","ยังไม่ได้รับการพัฒนา"))</f>
        <v>ได้รับการพัฒนาแล้ว</v>
      </c>
    </row>
    <row r="190" spans="1:4" ht="21">
      <c r="A190" s="68">
        <v>119</v>
      </c>
      <c r="B190" s="62" t="s">
        <v>283</v>
      </c>
      <c r="D190" s="53" t="str">
        <f>IF(COUNTIF(เก็บข้อมูลHRD!$B$7:$B$1594,B190),"ได้รับการพัฒนาแล้ว",IF(B190="","ป้อนรายชื่อบุคลากรเพิ่ม(ถ้ามี)","ยังไม่ได้รับการพัฒนา"))</f>
        <v>ได้รับการพัฒนาแล้ว</v>
      </c>
    </row>
    <row r="191" spans="1:4" ht="21">
      <c r="A191" s="67">
        <v>120</v>
      </c>
      <c r="B191" s="62" t="s">
        <v>284</v>
      </c>
      <c r="D191" s="53" t="str">
        <f>IF(COUNTIF(เก็บข้อมูลHRD!$B$7:$B$1594,B191),"ได้รับการพัฒนาแล้ว",IF(B191="","ป้อนรายชื่อบุคลากรเพิ่ม(ถ้ามี)","ยังไม่ได้รับการพัฒนา"))</f>
        <v>ได้รับการพัฒนาแล้ว</v>
      </c>
    </row>
    <row r="192" spans="1:4" ht="21">
      <c r="A192" s="68">
        <v>121</v>
      </c>
      <c r="B192" s="62" t="s">
        <v>285</v>
      </c>
      <c r="D192" s="53" t="str">
        <f>IF(COUNTIF(เก็บข้อมูลHRD!$B$7:$B$1594,B192),"ได้รับการพัฒนาแล้ว",IF(B192="","ป้อนรายชื่อบุคลากรเพิ่ม(ถ้ามี)","ยังไม่ได้รับการพัฒนา"))</f>
        <v>ได้รับการพัฒนาแล้ว</v>
      </c>
    </row>
    <row r="193" spans="1:4" ht="21">
      <c r="A193" s="67">
        <v>122</v>
      </c>
      <c r="B193" s="62" t="s">
        <v>286</v>
      </c>
      <c r="D193" s="53" t="str">
        <f>IF(COUNTIF(เก็บข้อมูลHRD!$B$7:$B$1594,B193),"ได้รับการพัฒนาแล้ว",IF(B193="","ป้อนรายชื่อบุคลากรเพิ่ม(ถ้ามี)","ยังไม่ได้รับการพัฒนา"))</f>
        <v>ได้รับการพัฒนาแล้ว</v>
      </c>
    </row>
    <row r="194" spans="1:4" ht="21">
      <c r="A194" s="68">
        <v>123</v>
      </c>
      <c r="B194" s="62" t="s">
        <v>287</v>
      </c>
      <c r="D194" s="53" t="str">
        <f>IF(COUNTIF(เก็บข้อมูลHRD!$B$7:$B$1594,B194),"ได้รับการพัฒนาแล้ว",IF(B194="","ป้อนรายชื่อบุคลากรเพิ่ม(ถ้ามี)","ยังไม่ได้รับการพัฒนา"))</f>
        <v>ได้รับการพัฒนาแล้ว</v>
      </c>
    </row>
    <row r="195" spans="1:4" ht="21">
      <c r="A195" s="67">
        <v>124</v>
      </c>
      <c r="B195" s="62" t="s">
        <v>288</v>
      </c>
      <c r="D195" s="53" t="str">
        <f>IF(COUNTIF(เก็บข้อมูลHRD!$B$7:$B$1594,B195),"ได้รับการพัฒนาแล้ว",IF(B195="","ป้อนรายชื่อบุคลากรเพิ่ม(ถ้ามี)","ยังไม่ได้รับการพัฒนา"))</f>
        <v>ได้รับการพัฒนาแล้ว</v>
      </c>
    </row>
    <row r="196" spans="1:4" ht="21">
      <c r="A196" s="68">
        <v>125</v>
      </c>
      <c r="B196" s="62" t="s">
        <v>289</v>
      </c>
      <c r="D196" s="53" t="str">
        <f>IF(COUNTIF(เก็บข้อมูลHRD!$B$7:$B$1594,B196),"ได้รับการพัฒนาแล้ว",IF(B196="","ป้อนรายชื่อบุคลากรเพิ่ม(ถ้ามี)","ยังไม่ได้รับการพัฒนา"))</f>
        <v>ได้รับการพัฒนาแล้ว</v>
      </c>
    </row>
    <row r="197" spans="1:4" ht="21">
      <c r="A197" s="67">
        <v>126</v>
      </c>
      <c r="B197" s="62" t="s">
        <v>290</v>
      </c>
      <c r="D197" s="53" t="str">
        <f>IF(COUNTIF(เก็บข้อมูลHRD!$B$7:$B$1594,B197),"ได้รับการพัฒนาแล้ว",IF(B197="","ป้อนรายชื่อบุคลากรเพิ่ม(ถ้ามี)","ยังไม่ได้รับการพัฒนา"))</f>
        <v>ได้รับการพัฒนาแล้ว</v>
      </c>
    </row>
    <row r="198" spans="1:4" ht="21">
      <c r="A198" s="68">
        <v>127</v>
      </c>
      <c r="B198" s="62" t="s">
        <v>291</v>
      </c>
      <c r="D198" s="53" t="str">
        <f>IF(COUNTIF(เก็บข้อมูลHRD!$B$7:$B$1594,B198),"ได้รับการพัฒนาแล้ว",IF(B198="","ป้อนรายชื่อบุคลากรเพิ่ม(ถ้ามี)","ยังไม่ได้รับการพัฒนา"))</f>
        <v>ได้รับการพัฒนาแล้ว</v>
      </c>
    </row>
    <row r="199" spans="1:4" ht="21">
      <c r="A199" s="67">
        <v>128</v>
      </c>
      <c r="B199" s="62" t="s">
        <v>292</v>
      </c>
      <c r="D199" s="53" t="str">
        <f>IF(COUNTIF(เก็บข้อมูลHRD!$B$7:$B$1594,B199),"ได้รับการพัฒนาแล้ว",IF(B199="","ป้อนรายชื่อบุคลากรเพิ่ม(ถ้ามี)","ยังไม่ได้รับการพัฒนา"))</f>
        <v>ได้รับการพัฒนาแล้ว</v>
      </c>
    </row>
    <row r="200" spans="1:4" ht="21">
      <c r="A200" s="68">
        <v>129</v>
      </c>
      <c r="B200" s="62" t="s">
        <v>293</v>
      </c>
      <c r="D200" s="53" t="str">
        <f>IF(COUNTIF(เก็บข้อมูลHRD!$B$7:$B$1594,B200),"ได้รับการพัฒนาแล้ว",IF(B200="","ป้อนรายชื่อบุคลากรเพิ่ม(ถ้ามี)","ยังไม่ได้รับการพัฒนา"))</f>
        <v>ได้รับการพัฒนาแล้ว</v>
      </c>
    </row>
    <row r="201" spans="1:4" ht="21">
      <c r="A201" s="67">
        <v>130</v>
      </c>
      <c r="B201" s="62" t="s">
        <v>294</v>
      </c>
      <c r="D201" s="53" t="str">
        <f>IF(COUNTIF(เก็บข้อมูลHRD!$B$7:$B$1594,B201),"ได้รับการพัฒนาแล้ว",IF(B201="","ป้อนรายชื่อบุคลากรเพิ่ม(ถ้ามี)","ยังไม่ได้รับการพัฒนา"))</f>
        <v>ได้รับการพัฒนาแล้ว</v>
      </c>
    </row>
    <row r="202" spans="1:4" ht="21">
      <c r="A202" s="68">
        <v>131</v>
      </c>
      <c r="B202" s="62" t="s">
        <v>295</v>
      </c>
      <c r="D202" s="53" t="str">
        <f>IF(COUNTIF(เก็บข้อมูลHRD!$B$7:$B$1594,B202),"ได้รับการพัฒนาแล้ว",IF(B202="","ป้อนรายชื่อบุคลากรเพิ่ม(ถ้ามี)","ยังไม่ได้รับการพัฒนา"))</f>
        <v>ได้รับการพัฒนาแล้ว</v>
      </c>
    </row>
    <row r="203" spans="1:4" ht="21">
      <c r="A203" s="67">
        <v>132</v>
      </c>
      <c r="B203" s="62" t="s">
        <v>296</v>
      </c>
      <c r="D203" s="53" t="str">
        <f>IF(COUNTIF(เก็บข้อมูลHRD!$B$7:$B$1594,B203),"ได้รับการพัฒนาแล้ว",IF(B203="","ป้อนรายชื่อบุคลากรเพิ่ม(ถ้ามี)","ยังไม่ได้รับการพัฒนา"))</f>
        <v>ได้รับการพัฒนาแล้ว</v>
      </c>
    </row>
    <row r="204" spans="1:4" ht="21">
      <c r="A204" s="68">
        <v>133</v>
      </c>
      <c r="B204" s="62" t="s">
        <v>297</v>
      </c>
      <c r="D204" s="53" t="str">
        <f>IF(COUNTIF(เก็บข้อมูลHRD!$B$7:$B$1594,B204),"ได้รับการพัฒนาแล้ว",IF(B204="","ป้อนรายชื่อบุคลากรเพิ่ม(ถ้ามี)","ยังไม่ได้รับการพัฒนา"))</f>
        <v>ได้รับการพัฒนาแล้ว</v>
      </c>
    </row>
    <row r="205" spans="1:4" ht="21">
      <c r="A205" s="67">
        <v>134</v>
      </c>
      <c r="B205" s="62" t="s">
        <v>298</v>
      </c>
      <c r="D205" s="53" t="str">
        <f>IF(COUNTIF(เก็บข้อมูลHRD!$B$7:$B$1594,B205),"ได้รับการพัฒนาแล้ว",IF(B205="","ป้อนรายชื่อบุคลากรเพิ่ม(ถ้ามี)","ยังไม่ได้รับการพัฒนา"))</f>
        <v>ได้รับการพัฒนาแล้ว</v>
      </c>
    </row>
    <row r="206" spans="1:4" ht="21">
      <c r="A206" s="68">
        <v>135</v>
      </c>
      <c r="B206" s="62" t="s">
        <v>299</v>
      </c>
      <c r="D206" s="53" t="str">
        <f>IF(COUNTIF(เก็บข้อมูลHRD!$B$7:$B$1594,B206),"ได้รับการพัฒนาแล้ว",IF(B206="","ป้อนรายชื่อบุคลากรเพิ่ม(ถ้ามี)","ยังไม่ได้รับการพัฒนา"))</f>
        <v>ได้รับการพัฒนาแล้ว</v>
      </c>
    </row>
    <row r="207" spans="1:4" ht="21">
      <c r="A207" s="67">
        <v>136</v>
      </c>
      <c r="B207" s="62" t="s">
        <v>300</v>
      </c>
      <c r="D207" s="53" t="str">
        <f>IF(COUNTIF(เก็บข้อมูลHRD!$B$7:$B$1594,B207),"ได้รับการพัฒนาแล้ว",IF(B207="","ป้อนรายชื่อบุคลากรเพิ่ม(ถ้ามี)","ยังไม่ได้รับการพัฒนา"))</f>
        <v>ได้รับการพัฒนาแล้ว</v>
      </c>
    </row>
    <row r="208" spans="1:4" ht="21">
      <c r="A208" s="68">
        <v>137</v>
      </c>
      <c r="B208" s="62" t="s">
        <v>301</v>
      </c>
      <c r="D208" s="53" t="str">
        <f>IF(COUNTIF(เก็บข้อมูลHRD!$B$7:$B$1594,B208),"ได้รับการพัฒนาแล้ว",IF(B208="","ป้อนรายชื่อบุคลากรเพิ่ม(ถ้ามี)","ยังไม่ได้รับการพัฒนา"))</f>
        <v>ได้รับการพัฒนาแล้ว</v>
      </c>
    </row>
    <row r="209" spans="1:4" ht="21">
      <c r="A209" s="67">
        <v>138</v>
      </c>
      <c r="B209" s="62" t="s">
        <v>302</v>
      </c>
      <c r="D209" s="53" t="str">
        <f>IF(COUNTIF(เก็บข้อมูลHRD!$B$7:$B$1594,B209),"ได้รับการพัฒนาแล้ว",IF(B209="","ป้อนรายชื่อบุคลากรเพิ่ม(ถ้ามี)","ยังไม่ได้รับการพัฒนา"))</f>
        <v>ได้รับการพัฒนาแล้ว</v>
      </c>
    </row>
    <row r="210" spans="1:4" ht="21">
      <c r="A210" s="68">
        <v>139</v>
      </c>
      <c r="B210" s="62" t="s">
        <v>303</v>
      </c>
      <c r="D210" s="53" t="str">
        <f>IF(COUNTIF(เก็บข้อมูลHRD!$B$7:$B$1594,B210),"ได้รับการพัฒนาแล้ว",IF(B210="","ป้อนรายชื่อบุคลากรเพิ่ม(ถ้ามี)","ยังไม่ได้รับการพัฒนา"))</f>
        <v>ได้รับการพัฒนาแล้ว</v>
      </c>
    </row>
    <row r="211" spans="1:4" ht="21">
      <c r="A211" s="67">
        <v>140</v>
      </c>
      <c r="B211" s="62" t="s">
        <v>304</v>
      </c>
      <c r="D211" s="53" t="str">
        <f>IF(COUNTIF(เก็บข้อมูลHRD!$B$7:$B$1594,B211),"ได้รับการพัฒนาแล้ว",IF(B211="","ป้อนรายชื่อบุคลากรเพิ่ม(ถ้ามี)","ยังไม่ได้รับการพัฒนา"))</f>
        <v>ได้รับการพัฒนาแล้ว</v>
      </c>
    </row>
    <row r="212" spans="1:4" ht="21">
      <c r="A212" s="68">
        <v>141</v>
      </c>
      <c r="B212" s="62" t="s">
        <v>305</v>
      </c>
      <c r="D212" s="53" t="str">
        <f>IF(COUNTIF(เก็บข้อมูลHRD!$B$7:$B$1594,B212),"ได้รับการพัฒนาแล้ว",IF(B212="","ป้อนรายชื่อบุคลากรเพิ่ม(ถ้ามี)","ยังไม่ได้รับการพัฒนา"))</f>
        <v>ได้รับการพัฒนาแล้ว</v>
      </c>
    </row>
    <row r="213" spans="1:4" ht="21">
      <c r="A213" s="67">
        <v>142</v>
      </c>
      <c r="B213" s="62" t="s">
        <v>306</v>
      </c>
      <c r="D213" s="53" t="str">
        <f>IF(COUNTIF(เก็บข้อมูลHRD!$B$7:$B$1594,B213),"ได้รับการพัฒนาแล้ว",IF(B213="","ป้อนรายชื่อบุคลากรเพิ่ม(ถ้ามี)","ยังไม่ได้รับการพัฒนา"))</f>
        <v>ได้รับการพัฒนาแล้ว</v>
      </c>
    </row>
    <row r="214" spans="1:4" ht="21">
      <c r="A214" s="68">
        <v>143</v>
      </c>
      <c r="B214" s="62" t="s">
        <v>307</v>
      </c>
      <c r="D214" s="53" t="str">
        <f>IF(COUNTIF(เก็บข้อมูลHRD!$B$7:$B$1594,B214),"ได้รับการพัฒนาแล้ว",IF(B214="","ป้อนรายชื่อบุคลากรเพิ่ม(ถ้ามี)","ยังไม่ได้รับการพัฒนา"))</f>
        <v>ได้รับการพัฒนาแล้ว</v>
      </c>
    </row>
    <row r="215" spans="1:4" ht="21">
      <c r="A215" s="67">
        <v>144</v>
      </c>
      <c r="B215" s="62" t="s">
        <v>308</v>
      </c>
      <c r="D215" s="53" t="str">
        <f>IF(COUNTIF(เก็บข้อมูลHRD!$B$7:$B$1594,B215),"ได้รับการพัฒนาแล้ว",IF(B215="","ป้อนรายชื่อบุคลากรเพิ่ม(ถ้ามี)","ยังไม่ได้รับการพัฒนา"))</f>
        <v>ได้รับการพัฒนาแล้ว</v>
      </c>
    </row>
    <row r="216" spans="1:4" ht="21">
      <c r="A216" s="68">
        <v>145</v>
      </c>
      <c r="B216" s="62" t="s">
        <v>309</v>
      </c>
      <c r="D216" s="53" t="str">
        <f>IF(COUNTIF(เก็บข้อมูลHRD!$B$7:$B$1594,B216),"ได้รับการพัฒนาแล้ว",IF(B216="","ป้อนรายชื่อบุคลากรเพิ่ม(ถ้ามี)","ยังไม่ได้รับการพัฒนา"))</f>
        <v>ได้รับการพัฒนาแล้ว</v>
      </c>
    </row>
    <row r="217" spans="1:4" ht="21">
      <c r="A217" s="67">
        <v>146</v>
      </c>
      <c r="B217" s="62" t="s">
        <v>310</v>
      </c>
      <c r="D217" s="53" t="str">
        <f>IF(COUNTIF(เก็บข้อมูลHRD!$B$7:$B$1594,B217),"ได้รับการพัฒนาแล้ว",IF(B217="","ป้อนรายชื่อบุคลากรเพิ่ม(ถ้ามี)","ยังไม่ได้รับการพัฒนา"))</f>
        <v>ได้รับการพัฒนาแล้ว</v>
      </c>
    </row>
    <row r="218" spans="1:4" ht="21">
      <c r="A218" s="68">
        <v>147</v>
      </c>
      <c r="B218" s="62" t="s">
        <v>311</v>
      </c>
      <c r="D218" s="53" t="str">
        <f>IF(COUNTIF(เก็บข้อมูลHRD!$B$7:$B$1594,B218),"ได้รับการพัฒนาแล้ว",IF(B218="","ป้อนรายชื่อบุคลากรเพิ่ม(ถ้ามี)","ยังไม่ได้รับการพัฒนา"))</f>
        <v>ได้รับการพัฒนาแล้ว</v>
      </c>
    </row>
    <row r="219" spans="1:4" ht="21">
      <c r="A219" s="67">
        <v>148</v>
      </c>
      <c r="B219" s="62" t="s">
        <v>312</v>
      </c>
      <c r="D219" s="53" t="str">
        <f>IF(COUNTIF(เก็บข้อมูลHRD!$B$7:$B$1594,B219),"ได้รับการพัฒนาแล้ว",IF(B219="","ป้อนรายชื่อบุคลากรเพิ่ม(ถ้ามี)","ยังไม่ได้รับการพัฒนา"))</f>
        <v>ได้รับการพัฒนาแล้ว</v>
      </c>
    </row>
    <row r="220" spans="1:4" ht="21">
      <c r="A220" s="68">
        <v>149</v>
      </c>
      <c r="B220" s="62" t="s">
        <v>313</v>
      </c>
      <c r="D220" s="53" t="str">
        <f>IF(COUNTIF(เก็บข้อมูลHRD!$B$7:$B$1594,B220),"ได้รับการพัฒนาแล้ว",IF(B220="","ป้อนรายชื่อบุคลากรเพิ่ม(ถ้ามี)","ยังไม่ได้รับการพัฒนา"))</f>
        <v>ได้รับการพัฒนาแล้ว</v>
      </c>
    </row>
    <row r="221" spans="1:4" ht="21">
      <c r="A221" s="67">
        <v>150</v>
      </c>
      <c r="B221" s="62" t="s">
        <v>314</v>
      </c>
      <c r="D221" s="53" t="str">
        <f>IF(COUNTIF(เก็บข้อมูลHRD!$B$7:$B$1594,B221),"ได้รับการพัฒนาแล้ว",IF(B221="","ป้อนรายชื่อบุคลากรเพิ่ม(ถ้ามี)","ยังไม่ได้รับการพัฒนา"))</f>
        <v>ได้รับการพัฒนาแล้ว</v>
      </c>
    </row>
    <row r="222" spans="1:4" ht="21">
      <c r="A222" s="68">
        <v>151</v>
      </c>
      <c r="B222" s="62" t="s">
        <v>315</v>
      </c>
      <c r="D222" s="53" t="str">
        <f>IF(COUNTIF(เก็บข้อมูลHRD!$B$7:$B$1594,B222),"ได้รับการพัฒนาแล้ว",IF(B222="","ป้อนรายชื่อบุคลากรเพิ่ม(ถ้ามี)","ยังไม่ได้รับการพัฒนา"))</f>
        <v>ได้รับการพัฒนาแล้ว</v>
      </c>
    </row>
    <row r="223" spans="1:4" ht="21">
      <c r="A223" s="67">
        <v>152</v>
      </c>
      <c r="B223" s="62" t="s">
        <v>316</v>
      </c>
      <c r="D223" s="53" t="str">
        <f>IF(COUNTIF(เก็บข้อมูลHRD!$B$7:$B$1594,B223),"ได้รับการพัฒนาแล้ว",IF(B223="","ป้อนรายชื่อบุคลากรเพิ่ม(ถ้ามี)","ยังไม่ได้รับการพัฒนา"))</f>
        <v>ได้รับการพัฒนาแล้ว</v>
      </c>
    </row>
    <row r="224" spans="1:4" ht="21">
      <c r="A224" s="68">
        <v>153</v>
      </c>
      <c r="B224" s="62" t="s">
        <v>317</v>
      </c>
      <c r="D224" s="53" t="str">
        <f>IF(COUNTIF(เก็บข้อมูลHRD!$B$7:$B$1594,B224),"ได้รับการพัฒนาแล้ว",IF(B224="","ป้อนรายชื่อบุคลากรเพิ่ม(ถ้ามี)","ยังไม่ได้รับการพัฒนา"))</f>
        <v>ได้รับการพัฒนาแล้ว</v>
      </c>
    </row>
    <row r="225" spans="1:4" ht="21">
      <c r="A225" s="67">
        <v>154</v>
      </c>
      <c r="B225" s="62" t="s">
        <v>318</v>
      </c>
      <c r="D225" s="53" t="str">
        <f>IF(COUNTIF(เก็บข้อมูลHRD!$B$7:$B$1594,B225),"ได้รับการพัฒนาแล้ว",IF(B225="","ป้อนรายชื่อบุคลากรเพิ่ม(ถ้ามี)","ยังไม่ได้รับการพัฒนา"))</f>
        <v>ได้รับการพัฒนาแล้ว</v>
      </c>
    </row>
    <row r="226" spans="1:4" ht="21">
      <c r="A226" s="68">
        <v>155</v>
      </c>
      <c r="B226" s="62" t="s">
        <v>319</v>
      </c>
      <c r="D226" s="53" t="str">
        <f>IF(COUNTIF(เก็บข้อมูลHRD!$B$7:$B$1594,B226),"ได้รับการพัฒนาแล้ว",IF(B226="","ป้อนรายชื่อบุคลากรเพิ่ม(ถ้ามี)","ยังไม่ได้รับการพัฒนา"))</f>
        <v>ได้รับการพัฒนาแล้ว</v>
      </c>
    </row>
    <row r="227" spans="1:4" ht="21">
      <c r="A227" s="67">
        <v>156</v>
      </c>
      <c r="B227" s="62" t="s">
        <v>320</v>
      </c>
      <c r="D227" s="53" t="str">
        <f>IF(COUNTIF(เก็บข้อมูลHRD!$B$7:$B$1594,B227),"ได้รับการพัฒนาแล้ว",IF(B227="","ป้อนรายชื่อบุคลากรเพิ่ม(ถ้ามี)","ยังไม่ได้รับการพัฒนา"))</f>
        <v>ได้รับการพัฒนาแล้ว</v>
      </c>
    </row>
    <row r="228" spans="1:4" ht="21">
      <c r="A228" s="68">
        <v>157</v>
      </c>
      <c r="B228" s="62" t="s">
        <v>321</v>
      </c>
      <c r="D228" s="53" t="str">
        <f>IF(COUNTIF(เก็บข้อมูลHRD!$B$7:$B$1594,B228),"ได้รับการพัฒนาแล้ว",IF(B228="","ป้อนรายชื่อบุคลากรเพิ่ม(ถ้ามี)","ยังไม่ได้รับการพัฒนา"))</f>
        <v>ได้รับการพัฒนาแล้ว</v>
      </c>
    </row>
    <row r="229" spans="1:4" ht="21">
      <c r="A229" s="67">
        <v>158</v>
      </c>
      <c r="B229" s="62" t="s">
        <v>322</v>
      </c>
      <c r="D229" s="53" t="str">
        <f>IF(COUNTIF(เก็บข้อมูลHRD!$B$7:$B$1594,B229),"ได้รับการพัฒนาแล้ว",IF(B229="","ป้อนรายชื่อบุคลากรเพิ่ม(ถ้ามี)","ยังไม่ได้รับการพัฒนา"))</f>
        <v>ได้รับการพัฒนาแล้ว</v>
      </c>
    </row>
    <row r="230" spans="1:4" ht="21">
      <c r="A230" s="68">
        <v>159</v>
      </c>
      <c r="B230" s="62" t="s">
        <v>323</v>
      </c>
      <c r="D230" s="53" t="str">
        <f>IF(COUNTIF(เก็บข้อมูลHRD!$B$7:$B$1594,B230),"ได้รับการพัฒนาแล้ว",IF(B230="","ป้อนรายชื่อบุคลากรเพิ่ม(ถ้ามี)","ยังไม่ได้รับการพัฒนา"))</f>
        <v>ได้รับการพัฒนาแล้ว</v>
      </c>
    </row>
    <row r="231" spans="1:4" ht="21">
      <c r="A231" s="67">
        <v>160</v>
      </c>
      <c r="B231" s="62" t="s">
        <v>324</v>
      </c>
      <c r="D231" s="53" t="str">
        <f>IF(COUNTIF(เก็บข้อมูลHRD!$B$7:$B$1594,B231),"ได้รับการพัฒนาแล้ว",IF(B231="","ป้อนรายชื่อบุคลากรเพิ่ม(ถ้ามี)","ยังไม่ได้รับการพัฒนา"))</f>
        <v>ได้รับการพัฒนาแล้ว</v>
      </c>
    </row>
    <row r="232" spans="1:4" ht="21">
      <c r="A232" s="68">
        <v>161</v>
      </c>
      <c r="B232" s="62" t="s">
        <v>325</v>
      </c>
      <c r="D232" s="53" t="str">
        <f>IF(COUNTIF(เก็บข้อมูลHRD!$B$7:$B$1594,B232),"ได้รับการพัฒนาแล้ว",IF(B232="","ป้อนรายชื่อบุคลากรเพิ่ม(ถ้ามี)","ยังไม่ได้รับการพัฒนา"))</f>
        <v>ได้รับการพัฒนาแล้ว</v>
      </c>
    </row>
    <row r="233" spans="1:4" ht="21">
      <c r="A233" s="67">
        <v>162</v>
      </c>
      <c r="B233" s="62" t="s">
        <v>326</v>
      </c>
      <c r="D233" s="53" t="str">
        <f>IF(COUNTIF(เก็บข้อมูลHRD!$B$7:$B$1594,B233),"ได้รับการพัฒนาแล้ว",IF(B233="","ป้อนรายชื่อบุคลากรเพิ่ม(ถ้ามี)","ยังไม่ได้รับการพัฒนา"))</f>
        <v>ได้รับการพัฒนาแล้ว</v>
      </c>
    </row>
    <row r="234" spans="1:4" ht="21">
      <c r="A234" s="68">
        <v>163</v>
      </c>
      <c r="B234" s="62" t="s">
        <v>327</v>
      </c>
      <c r="D234" s="53" t="str">
        <f>IF(COUNTIF(เก็บข้อมูลHRD!$B$7:$B$1594,B234),"ได้รับการพัฒนาแล้ว",IF(B234="","ป้อนรายชื่อบุคลากรเพิ่ม(ถ้ามี)","ยังไม่ได้รับการพัฒนา"))</f>
        <v>ได้รับการพัฒนาแล้ว</v>
      </c>
    </row>
    <row r="235" spans="1:4" ht="21">
      <c r="A235" s="67">
        <v>164</v>
      </c>
      <c r="B235" s="62" t="s">
        <v>328</v>
      </c>
      <c r="D235" s="53" t="str">
        <f>IF(COUNTIF(เก็บข้อมูลHRD!$B$7:$B$1594,B235),"ได้รับการพัฒนาแล้ว",IF(B235="","ป้อนรายชื่อบุคลากรเพิ่ม(ถ้ามี)","ยังไม่ได้รับการพัฒนา"))</f>
        <v>ได้รับการพัฒนาแล้ว</v>
      </c>
    </row>
    <row r="236" spans="1:4" ht="21">
      <c r="A236" s="68">
        <v>165</v>
      </c>
      <c r="B236" s="62" t="s">
        <v>329</v>
      </c>
      <c r="D236" s="53" t="str">
        <f>IF(COUNTIF(เก็บข้อมูลHRD!$B$7:$B$1594,B236),"ได้รับการพัฒนาแล้ว",IF(B236="","ป้อนรายชื่อบุคลากรเพิ่ม(ถ้ามี)","ยังไม่ได้รับการพัฒนา"))</f>
        <v>ได้รับการพัฒนาแล้ว</v>
      </c>
    </row>
    <row r="237" spans="1:4" ht="21">
      <c r="A237" s="67">
        <v>166</v>
      </c>
      <c r="B237" s="62" t="s">
        <v>330</v>
      </c>
      <c r="D237" s="53" t="str">
        <f>IF(COUNTIF(เก็บข้อมูลHRD!$B$7:$B$1594,B237),"ได้รับการพัฒนาแล้ว",IF(B237="","ป้อนรายชื่อบุคลากรเพิ่ม(ถ้ามี)","ยังไม่ได้รับการพัฒนา"))</f>
        <v>ได้รับการพัฒนาแล้ว</v>
      </c>
    </row>
    <row r="238" spans="1:4" ht="21">
      <c r="A238" s="68">
        <v>167</v>
      </c>
      <c r="B238" s="62" t="s">
        <v>331</v>
      </c>
      <c r="D238" s="53" t="str">
        <f>IF(COUNTIF(เก็บข้อมูลHRD!$B$7:$B$1594,B238),"ได้รับการพัฒนาแล้ว",IF(B238="","ป้อนรายชื่อบุคลากรเพิ่ม(ถ้ามี)","ยังไม่ได้รับการพัฒนา"))</f>
        <v>ได้รับการพัฒนาแล้ว</v>
      </c>
    </row>
    <row r="239" spans="1:4" ht="21">
      <c r="A239" s="67">
        <v>168</v>
      </c>
      <c r="B239" s="62" t="s">
        <v>332</v>
      </c>
      <c r="D239" s="53" t="str">
        <f>IF(COUNTIF(เก็บข้อมูลHRD!$B$7:$B$1594,B239),"ได้รับการพัฒนาแล้ว",IF(B239="","ป้อนรายชื่อบุคลากรเพิ่ม(ถ้ามี)","ยังไม่ได้รับการพัฒนา"))</f>
        <v>ได้รับการพัฒนาแล้ว</v>
      </c>
    </row>
    <row r="240" spans="1:4" ht="21">
      <c r="A240" s="68">
        <v>169</v>
      </c>
      <c r="B240" s="62" t="s">
        <v>333</v>
      </c>
      <c r="D240" s="53" t="str">
        <f>IF(COUNTIF(เก็บข้อมูลHRD!$B$7:$B$1594,B240),"ได้รับการพัฒนาแล้ว",IF(B240="","ป้อนรายชื่อบุคลากรเพิ่ม(ถ้ามี)","ยังไม่ได้รับการพัฒนา"))</f>
        <v>ได้รับการพัฒนาแล้ว</v>
      </c>
    </row>
    <row r="241" spans="1:4" ht="21">
      <c r="A241" s="67">
        <v>170</v>
      </c>
      <c r="B241" s="62" t="s">
        <v>334</v>
      </c>
      <c r="D241" s="53" t="str">
        <f>IF(COUNTIF(เก็บข้อมูลHRD!$B$7:$B$1594,B241),"ได้รับการพัฒนาแล้ว",IF(B241="","ป้อนรายชื่อบุคลากรเพิ่ม(ถ้ามี)","ยังไม่ได้รับการพัฒนา"))</f>
        <v>ได้รับการพัฒนาแล้ว</v>
      </c>
    </row>
    <row r="242" spans="1:4" ht="21">
      <c r="A242" s="68">
        <v>171</v>
      </c>
      <c r="B242" s="62" t="s">
        <v>335</v>
      </c>
      <c r="D242" s="53" t="str">
        <f>IF(COUNTIF(เก็บข้อมูลHRD!$B$7:$B$1594,B242),"ได้รับการพัฒนาแล้ว",IF(B242="","ป้อนรายชื่อบุคลากรเพิ่ม(ถ้ามี)","ยังไม่ได้รับการพัฒนา"))</f>
        <v>ได้รับการพัฒนาแล้ว</v>
      </c>
    </row>
    <row r="243" spans="1:4" ht="21">
      <c r="A243" s="67">
        <v>172</v>
      </c>
      <c r="B243" s="62" t="s">
        <v>336</v>
      </c>
      <c r="D243" s="53" t="str">
        <f>IF(COUNTIF(เก็บข้อมูลHRD!$B$7:$B$1594,B243),"ได้รับการพัฒนาแล้ว",IF(B243="","ป้อนรายชื่อบุคลากรเพิ่ม(ถ้ามี)","ยังไม่ได้รับการพัฒนา"))</f>
        <v>ได้รับการพัฒนาแล้ว</v>
      </c>
    </row>
    <row r="244" spans="1:4" ht="21">
      <c r="A244" s="68">
        <v>173</v>
      </c>
      <c r="B244" s="62" t="s">
        <v>337</v>
      </c>
      <c r="D244" s="53" t="str">
        <f>IF(COUNTIF(เก็บข้อมูลHRD!$B$7:$B$1594,B244),"ได้รับการพัฒนาแล้ว",IF(B244="","ป้อนรายชื่อบุคลากรเพิ่ม(ถ้ามี)","ยังไม่ได้รับการพัฒนา"))</f>
        <v>ได้รับการพัฒนาแล้ว</v>
      </c>
    </row>
    <row r="245" spans="1:4" ht="21">
      <c r="A245" s="67">
        <v>174</v>
      </c>
      <c r="B245" s="62" t="s">
        <v>338</v>
      </c>
      <c r="D245" s="53" t="str">
        <f>IF(COUNTIF(เก็บข้อมูลHRD!$B$7:$B$1594,B245),"ได้รับการพัฒนาแล้ว",IF(B245="","ป้อนรายชื่อบุคลากรเพิ่ม(ถ้ามี)","ยังไม่ได้รับการพัฒนา"))</f>
        <v>ได้รับการพัฒนาแล้ว</v>
      </c>
    </row>
    <row r="246" spans="1:4" ht="21">
      <c r="A246" s="68">
        <v>175</v>
      </c>
      <c r="B246" s="62" t="s">
        <v>339</v>
      </c>
      <c r="D246" s="53" t="str">
        <f>IF(COUNTIF(เก็บข้อมูลHRD!$B$7:$B$1594,B246),"ได้รับการพัฒนาแล้ว",IF(B246="","ป้อนรายชื่อบุคลากรเพิ่ม(ถ้ามี)","ยังไม่ได้รับการพัฒนา"))</f>
        <v>ได้รับการพัฒนาแล้ว</v>
      </c>
    </row>
    <row r="247" spans="1:4" ht="21">
      <c r="A247" s="67">
        <v>176</v>
      </c>
      <c r="B247" s="62" t="s">
        <v>340</v>
      </c>
      <c r="D247" s="53" t="str">
        <f>IF(COUNTIF(เก็บข้อมูลHRD!$B$7:$B$1594,B247),"ได้รับการพัฒนาแล้ว",IF(B247="","ป้อนรายชื่อบุคลากรเพิ่ม(ถ้ามี)","ยังไม่ได้รับการพัฒนา"))</f>
        <v>ได้รับการพัฒนาแล้ว</v>
      </c>
    </row>
    <row r="248" spans="1:4" ht="21">
      <c r="A248" s="68">
        <v>177</v>
      </c>
      <c r="B248" s="62" t="s">
        <v>341</v>
      </c>
      <c r="D248" s="53" t="str">
        <f>IF(COUNTIF(เก็บข้อมูลHRD!$B$7:$B$1594,B248),"ได้รับการพัฒนาแล้ว",IF(B248="","ป้อนรายชื่อบุคลากรเพิ่ม(ถ้ามี)","ยังไม่ได้รับการพัฒนา"))</f>
        <v>ได้รับการพัฒนาแล้ว</v>
      </c>
    </row>
    <row r="249" spans="1:4" ht="21">
      <c r="A249" s="67">
        <v>178</v>
      </c>
      <c r="B249" s="62" t="s">
        <v>342</v>
      </c>
      <c r="D249" s="53" t="str">
        <f>IF(COUNTIF(เก็บข้อมูลHRD!$B$7:$B$1594,B249),"ได้รับการพัฒนาแล้ว",IF(B249="","ป้อนรายชื่อบุคลากรเพิ่ม(ถ้ามี)","ยังไม่ได้รับการพัฒนา"))</f>
        <v>ได้รับการพัฒนาแล้ว</v>
      </c>
    </row>
    <row r="250" spans="1:4" ht="21">
      <c r="A250" s="68">
        <v>179</v>
      </c>
      <c r="B250" s="72" t="s">
        <v>343</v>
      </c>
      <c r="D250" s="53" t="str">
        <f>IF(COUNTIF(เก็บข้อมูลHRD!$B$7:$B$1594,B250),"ได้รับการพัฒนาแล้ว",IF(B250="","ป้อนรายชื่อบุคลากรเพิ่ม(ถ้ามี)","ยังไม่ได้รับการพัฒนา"))</f>
        <v>ได้รับการพัฒนาแล้ว</v>
      </c>
    </row>
    <row r="251" spans="1:4" ht="21">
      <c r="A251" s="67">
        <v>180</v>
      </c>
      <c r="B251" s="73" t="s">
        <v>344</v>
      </c>
      <c r="D251" s="53" t="str">
        <f>IF(COUNTIF(เก็บข้อมูลHRD!$B$7:$B$1594,B251),"ได้รับการพัฒนาแล้ว",IF(B251="","ป้อนรายชื่อบุคลากรเพิ่ม(ถ้ามี)","ยังไม่ได้รับการพัฒนา"))</f>
        <v>ได้รับการพัฒนาแล้ว</v>
      </c>
    </row>
    <row r="252" spans="1:4" ht="21">
      <c r="A252" s="68">
        <v>181</v>
      </c>
      <c r="B252" s="73" t="s">
        <v>345</v>
      </c>
      <c r="D252" s="53" t="str">
        <f>IF(COUNTIF(เก็บข้อมูลHRD!$B$7:$B$1594,B252),"ได้รับการพัฒนาแล้ว",IF(B252="","ป้อนรายชื่อบุคลากรเพิ่ม(ถ้ามี)","ยังไม่ได้รับการพัฒนา"))</f>
        <v>ได้รับการพัฒนาแล้ว</v>
      </c>
    </row>
    <row r="253" spans="1:4" ht="21">
      <c r="A253" s="67">
        <v>182</v>
      </c>
      <c r="B253" s="62" t="s">
        <v>346</v>
      </c>
      <c r="D253" s="53" t="str">
        <f>IF(COUNTIF(เก็บข้อมูลHRD!$B$7:$B$1594,B253),"ได้รับการพัฒนาแล้ว",IF(B253="","ป้อนรายชื่อบุคลากรเพิ่ม(ถ้ามี)","ยังไม่ได้รับการพัฒนา"))</f>
        <v>ได้รับการพัฒนาแล้ว</v>
      </c>
    </row>
    <row r="254" spans="1:4" ht="21">
      <c r="A254" s="68">
        <v>183</v>
      </c>
      <c r="B254" s="62" t="s">
        <v>347</v>
      </c>
      <c r="D254" s="53" t="str">
        <f>IF(COUNTIF(เก็บข้อมูลHRD!$B$7:$B$1594,B254),"ได้รับการพัฒนาแล้ว",IF(B254="","ป้อนรายชื่อบุคลากรเพิ่ม(ถ้ามี)","ยังไม่ได้รับการพัฒนา"))</f>
        <v>ได้รับการพัฒนาแล้ว</v>
      </c>
    </row>
    <row r="255" spans="1:4" ht="21">
      <c r="A255" s="67">
        <v>184</v>
      </c>
      <c r="B255" s="73" t="s">
        <v>348</v>
      </c>
      <c r="D255" s="53" t="str">
        <f>IF(COUNTIF(เก็บข้อมูลHRD!$B$7:$B$1594,B255),"ได้รับการพัฒนาแล้ว",IF(B255="","ป้อนรายชื่อบุคลากรเพิ่ม(ถ้ามี)","ยังไม่ได้รับการพัฒนา"))</f>
        <v>ได้รับการพัฒนาแล้ว</v>
      </c>
    </row>
    <row r="256" spans="1:4" ht="21">
      <c r="A256" s="68">
        <v>185</v>
      </c>
      <c r="B256" s="62" t="s">
        <v>349</v>
      </c>
      <c r="D256" s="53" t="str">
        <f>IF(COUNTIF(เก็บข้อมูลHRD!$B$7:$B$1594,B256),"ได้รับการพัฒนาแล้ว",IF(B256="","ป้อนรายชื่อบุคลากรเพิ่ม(ถ้ามี)","ยังไม่ได้รับการพัฒนา"))</f>
        <v>ได้รับการพัฒนาแล้ว</v>
      </c>
    </row>
    <row r="257" spans="1:4" ht="21">
      <c r="A257" s="67">
        <v>186</v>
      </c>
      <c r="B257" s="62" t="s">
        <v>350</v>
      </c>
      <c r="D257" s="53" t="str">
        <f>IF(COUNTIF(เก็บข้อมูลHRD!$B$7:$B$1594,B257),"ได้รับการพัฒนาแล้ว",IF(B257="","ป้อนรายชื่อบุคลากรเพิ่ม(ถ้ามี)","ยังไม่ได้รับการพัฒนา"))</f>
        <v>ได้รับการพัฒนาแล้ว</v>
      </c>
    </row>
    <row r="258" spans="1:4" ht="21">
      <c r="A258" s="68">
        <v>187</v>
      </c>
      <c r="B258" s="62" t="s">
        <v>351</v>
      </c>
      <c r="D258" s="53" t="str">
        <f>IF(COUNTIF(เก็บข้อมูลHRD!$B$7:$B$1594,B258),"ได้รับการพัฒนาแล้ว",IF(B258="","ป้อนรายชื่อบุคลากรเพิ่ม(ถ้ามี)","ยังไม่ได้รับการพัฒนา"))</f>
        <v>ได้รับการพัฒนาแล้ว</v>
      </c>
    </row>
    <row r="259" spans="1:4" ht="21">
      <c r="A259" s="67">
        <v>188</v>
      </c>
      <c r="B259" s="62" t="s">
        <v>352</v>
      </c>
      <c r="D259" s="53" t="str">
        <f>IF(COUNTIF(เก็บข้อมูลHRD!$B$7:$B$1594,B259),"ได้รับการพัฒนาแล้ว",IF(B259="","ป้อนรายชื่อบุคลากรเพิ่ม(ถ้ามี)","ยังไม่ได้รับการพัฒนา"))</f>
        <v>ได้รับการพัฒนาแล้ว</v>
      </c>
    </row>
    <row r="260" spans="1:4" ht="21">
      <c r="A260" s="68">
        <v>189</v>
      </c>
      <c r="B260" s="62" t="s">
        <v>353</v>
      </c>
      <c r="D260" s="53" t="str">
        <f>IF(COUNTIF(เก็บข้อมูลHRD!$B$7:$B$1594,B260),"ได้รับการพัฒนาแล้ว",IF(B260="","ป้อนรายชื่อบุคลากรเพิ่ม(ถ้ามี)","ยังไม่ได้รับการพัฒนา"))</f>
        <v>ได้รับการพัฒนาแล้ว</v>
      </c>
    </row>
    <row r="261" spans="1:4" ht="21">
      <c r="A261" s="67">
        <v>190</v>
      </c>
      <c r="B261" s="62" t="s">
        <v>354</v>
      </c>
      <c r="D261" s="53" t="str">
        <f>IF(COUNTIF(เก็บข้อมูลHRD!$B$7:$B$1594,B261),"ได้รับการพัฒนาแล้ว",IF(B261="","ป้อนรายชื่อบุคลากรเพิ่ม(ถ้ามี)","ยังไม่ได้รับการพัฒนา"))</f>
        <v>ได้รับการพัฒนาแล้ว</v>
      </c>
    </row>
    <row r="262" spans="1:4" ht="21">
      <c r="A262" s="68">
        <v>191</v>
      </c>
      <c r="B262" s="62" t="s">
        <v>84</v>
      </c>
      <c r="D262" s="53" t="str">
        <f>IF(COUNTIF(เก็บข้อมูลHRD!$B$7:$B$1594,B262),"ได้รับการพัฒนาแล้ว",IF(B262="","ป้อนรายชื่อบุคลากรเพิ่ม(ถ้ามี)","ยังไม่ได้รับการพัฒนา"))</f>
        <v>ได้รับการพัฒนาแล้ว</v>
      </c>
    </row>
    <row r="263" spans="1:4" ht="21">
      <c r="A263" s="67">
        <v>192</v>
      </c>
      <c r="B263" s="62" t="s">
        <v>82</v>
      </c>
      <c r="D263" s="53" t="str">
        <f>IF(COUNTIF(เก็บข้อมูลHRD!$B$7:$B$1594,B263),"ได้รับการพัฒนาแล้ว",IF(B263="","ป้อนรายชื่อบุคลากรเพิ่ม(ถ้ามี)","ยังไม่ได้รับการพัฒนา"))</f>
        <v>ได้รับการพัฒนาแล้ว</v>
      </c>
    </row>
    <row r="264" spans="1:4" ht="21">
      <c r="A264" s="68">
        <v>193</v>
      </c>
      <c r="B264" s="62" t="s">
        <v>85</v>
      </c>
      <c r="D264" s="53" t="str">
        <f>IF(COUNTIF(เก็บข้อมูลHRD!$B$7:$B$1594,B264),"ได้รับการพัฒนาแล้ว",IF(B264="","ป้อนรายชื่อบุคลากรเพิ่ม(ถ้ามี)","ยังไม่ได้รับการพัฒนา"))</f>
        <v>ได้รับการพัฒนาแล้ว</v>
      </c>
    </row>
    <row r="265" spans="1:4" ht="21">
      <c r="A265" s="67">
        <v>194</v>
      </c>
      <c r="B265" s="62" t="s">
        <v>79</v>
      </c>
      <c r="D265" s="53" t="str">
        <f>IF(COUNTIF(เก็บข้อมูลHRD!$B$7:$B$1594,B265),"ได้รับการพัฒนาแล้ว",IF(B265="","ป้อนรายชื่อบุคลากรเพิ่ม(ถ้ามี)","ยังไม่ได้รับการพัฒนา"))</f>
        <v>ได้รับการพัฒนาแล้ว</v>
      </c>
    </row>
    <row r="266" spans="1:4" ht="21">
      <c r="A266" s="68">
        <v>195</v>
      </c>
      <c r="B266" s="62" t="s">
        <v>355</v>
      </c>
      <c r="D266" s="53" t="str">
        <f>IF(COUNTIF(เก็บข้อมูลHRD!$B$7:$B$1594,B266),"ได้รับการพัฒนาแล้ว",IF(B266="","ป้อนรายชื่อบุคลากรเพิ่ม(ถ้ามี)","ยังไม่ได้รับการพัฒนา"))</f>
        <v>ได้รับการพัฒนาแล้ว</v>
      </c>
    </row>
    <row r="267" spans="1:4" ht="21">
      <c r="A267" s="67">
        <v>196</v>
      </c>
      <c r="B267" s="62" t="s">
        <v>356</v>
      </c>
      <c r="D267" s="53" t="str">
        <f>IF(COUNTIF(เก็บข้อมูลHRD!$B$7:$B$1594,B267),"ได้รับการพัฒนาแล้ว",IF(B267="","ป้อนรายชื่อบุคลากรเพิ่ม(ถ้ามี)","ยังไม่ได้รับการพัฒนา"))</f>
        <v>ได้รับการพัฒนาแล้ว</v>
      </c>
    </row>
    <row r="268" spans="1:4" ht="21">
      <c r="A268" s="68">
        <v>197</v>
      </c>
      <c r="B268" s="62" t="s">
        <v>357</v>
      </c>
      <c r="D268" s="53" t="str">
        <f>IF(COUNTIF(เก็บข้อมูลHRD!$B$7:$B$1594,B268),"ได้รับการพัฒนาแล้ว",IF(B268="","ป้อนรายชื่อบุคลากรเพิ่ม(ถ้ามี)","ยังไม่ได้รับการพัฒนา"))</f>
        <v>ได้รับการพัฒนาแล้ว</v>
      </c>
    </row>
    <row r="269" spans="1:4" ht="21">
      <c r="A269" s="67">
        <v>198</v>
      </c>
      <c r="B269" s="62" t="s">
        <v>358</v>
      </c>
      <c r="D269" s="53" t="str">
        <f>IF(COUNTIF(เก็บข้อมูลHRD!$B$7:$B$1594,B269),"ได้รับการพัฒนาแล้ว",IF(B269="","ป้อนรายชื่อบุคลากรเพิ่ม(ถ้ามี)","ยังไม่ได้รับการพัฒนา"))</f>
        <v>ได้รับการพัฒนาแล้ว</v>
      </c>
    </row>
    <row r="270" spans="1:4" ht="21">
      <c r="A270" s="68">
        <v>199</v>
      </c>
      <c r="B270" s="62" t="s">
        <v>359</v>
      </c>
      <c r="D270" s="53" t="str">
        <f>IF(COUNTIF(เก็บข้อมูลHRD!$B$7:$B$1594,B270),"ได้รับการพัฒนาแล้ว",IF(B270="","ป้อนรายชื่อบุคลากรเพิ่ม(ถ้ามี)","ยังไม่ได้รับการพัฒนา"))</f>
        <v>ได้รับการพัฒนาแล้ว</v>
      </c>
    </row>
    <row r="271" spans="1:4" ht="21">
      <c r="A271" s="67">
        <v>200</v>
      </c>
      <c r="B271" s="62" t="s">
        <v>360</v>
      </c>
      <c r="D271" s="53" t="str">
        <f>IF(COUNTIF(เก็บข้อมูลHRD!$B$7:$B$1594,B271),"ได้รับการพัฒนาแล้ว",IF(B271="","ป้อนรายชื่อบุคลากรเพิ่ม(ถ้ามี)","ยังไม่ได้รับการพัฒนา"))</f>
        <v>ได้รับการพัฒนาแล้ว</v>
      </c>
    </row>
    <row r="272" spans="1:4" ht="21">
      <c r="A272" s="68">
        <v>201</v>
      </c>
      <c r="B272" s="62" t="s">
        <v>361</v>
      </c>
      <c r="D272" s="53" t="str">
        <f>IF(COUNTIF(เก็บข้อมูลHRD!$B$7:$B$1594,B272),"ได้รับการพัฒนาแล้ว",IF(B272="","ป้อนรายชื่อบุคลากรเพิ่ม(ถ้ามี)","ยังไม่ได้รับการพัฒนา"))</f>
        <v>ได้รับการพัฒนาแล้ว</v>
      </c>
    </row>
    <row r="273" spans="1:4" ht="21">
      <c r="A273" s="67">
        <v>202</v>
      </c>
      <c r="B273" s="62" t="s">
        <v>362</v>
      </c>
      <c r="D273" s="53" t="str">
        <f>IF(COUNTIF(เก็บข้อมูลHRD!$B$7:$B$1594,B273),"ได้รับการพัฒนาแล้ว",IF(B273="","ป้อนรายชื่อบุคลากรเพิ่ม(ถ้ามี)","ยังไม่ได้รับการพัฒนา"))</f>
        <v>ได้รับการพัฒนาแล้ว</v>
      </c>
    </row>
    <row r="274" spans="1:4" ht="21">
      <c r="A274" s="68">
        <v>203</v>
      </c>
      <c r="B274" s="62" t="s">
        <v>363</v>
      </c>
      <c r="D274" s="53" t="str">
        <f>IF(COUNTIF(เก็บข้อมูลHRD!$B$7:$B$1594,B274),"ได้รับการพัฒนาแล้ว",IF(B274="","ป้อนรายชื่อบุคลากรเพิ่ม(ถ้ามี)","ยังไม่ได้รับการพัฒนา"))</f>
        <v>ได้รับการพัฒนาแล้ว</v>
      </c>
    </row>
    <row r="275" spans="1:4" ht="21">
      <c r="A275" s="67">
        <v>204</v>
      </c>
      <c r="B275" s="62" t="s">
        <v>364</v>
      </c>
      <c r="D275" s="53" t="str">
        <f>IF(COUNTIF(เก็บข้อมูลHRD!$B$7:$B$1594,B275),"ได้รับการพัฒนาแล้ว",IF(B275="","ป้อนรายชื่อบุคลากรเพิ่ม(ถ้ามี)","ยังไม่ได้รับการพัฒนา"))</f>
        <v>ได้รับการพัฒนาแล้ว</v>
      </c>
    </row>
    <row r="276" spans="1:4" ht="21">
      <c r="A276" s="68">
        <v>205</v>
      </c>
      <c r="B276" s="62" t="s">
        <v>365</v>
      </c>
      <c r="D276" s="53" t="str">
        <f>IF(COUNTIF(เก็บข้อมูลHRD!$B$7:$B$1594,B276),"ได้รับการพัฒนาแล้ว",IF(B276="","ป้อนรายชื่อบุคลากรเพิ่ม(ถ้ามี)","ยังไม่ได้รับการพัฒนา"))</f>
        <v>ได้รับการพัฒนาแล้ว</v>
      </c>
    </row>
    <row r="277" spans="1:4" ht="21">
      <c r="A277" s="67">
        <v>206</v>
      </c>
      <c r="B277" s="62" t="s">
        <v>366</v>
      </c>
      <c r="D277" s="53" t="str">
        <f>IF(COUNTIF(เก็บข้อมูลHRD!$B$7:$B$1594,B277),"ได้รับการพัฒนาแล้ว",IF(B277="","ป้อนรายชื่อบุคลากรเพิ่ม(ถ้ามี)","ยังไม่ได้รับการพัฒนา"))</f>
        <v>ได้รับการพัฒนาแล้ว</v>
      </c>
    </row>
    <row r="278" spans="1:4" ht="21">
      <c r="A278" s="68">
        <v>207</v>
      </c>
      <c r="B278" s="62" t="s">
        <v>367</v>
      </c>
      <c r="D278" s="53" t="str">
        <f>IF(COUNTIF(เก็บข้อมูลHRD!$B$7:$B$1594,B278),"ได้รับการพัฒนาแล้ว",IF(B278="","ป้อนรายชื่อบุคลากรเพิ่ม(ถ้ามี)","ยังไม่ได้รับการพัฒนา"))</f>
        <v>ได้รับการพัฒนาแล้ว</v>
      </c>
    </row>
    <row r="279" spans="1:4" ht="21">
      <c r="A279" s="67">
        <v>208</v>
      </c>
      <c r="B279" s="62" t="s">
        <v>368</v>
      </c>
      <c r="D279" s="53" t="str">
        <f>IF(COUNTIF(เก็บข้อมูลHRD!$B$7:$B$1594,B279),"ได้รับการพัฒนาแล้ว",IF(B279="","ป้อนรายชื่อบุคลากรเพิ่ม(ถ้ามี)","ยังไม่ได้รับการพัฒนา"))</f>
        <v>ได้รับการพัฒนาแล้ว</v>
      </c>
    </row>
    <row r="280" spans="1:4" ht="21">
      <c r="A280" s="68">
        <v>209</v>
      </c>
      <c r="B280" s="62" t="s">
        <v>369</v>
      </c>
      <c r="D280" s="53" t="str">
        <f>IF(COUNTIF(เก็บข้อมูลHRD!$B$7:$B$1594,B280),"ได้รับการพัฒนาแล้ว",IF(B280="","ป้อนรายชื่อบุคลากรเพิ่ม(ถ้ามี)","ยังไม่ได้รับการพัฒนา"))</f>
        <v>ได้รับการพัฒนาแล้ว</v>
      </c>
    </row>
    <row r="281" spans="1:4" ht="21">
      <c r="A281" s="67">
        <v>210</v>
      </c>
      <c r="B281" s="62" t="s">
        <v>370</v>
      </c>
      <c r="D281" s="53" t="str">
        <f>IF(COUNTIF(เก็บข้อมูลHRD!$B$7:$B$1594,B281),"ได้รับการพัฒนาแล้ว",IF(B281="","ป้อนรายชื่อบุคลากรเพิ่ม(ถ้ามี)","ยังไม่ได้รับการพัฒนา"))</f>
        <v>ได้รับการพัฒนาแล้ว</v>
      </c>
    </row>
    <row r="282" spans="1:4" ht="21">
      <c r="A282" s="68">
        <v>211</v>
      </c>
      <c r="B282" s="62" t="s">
        <v>371</v>
      </c>
      <c r="D282" s="53" t="str">
        <f>IF(COUNTIF(เก็บข้อมูลHRD!$B$7:$B$1594,B282),"ได้รับการพัฒนาแล้ว",IF(B282="","ป้อนรายชื่อบุคลากรเพิ่ม(ถ้ามี)","ยังไม่ได้รับการพัฒนา"))</f>
        <v>ได้รับการพัฒนาแล้ว</v>
      </c>
    </row>
    <row r="283" spans="1:4" ht="21">
      <c r="A283" s="67">
        <v>212</v>
      </c>
      <c r="B283" s="62" t="s">
        <v>372</v>
      </c>
      <c r="D283" s="53" t="str">
        <f>IF(COUNTIF(เก็บข้อมูลHRD!$B$7:$B$1594,B283),"ได้รับการพัฒนาแล้ว",IF(B283="","ป้อนรายชื่อบุคลากรเพิ่ม(ถ้ามี)","ยังไม่ได้รับการพัฒนา"))</f>
        <v>ได้รับการพัฒนาแล้ว</v>
      </c>
    </row>
    <row r="284" spans="1:4" ht="21">
      <c r="A284" s="68">
        <v>213</v>
      </c>
      <c r="B284" s="62" t="s">
        <v>373</v>
      </c>
      <c r="D284" s="53" t="str">
        <f>IF(COUNTIF(เก็บข้อมูลHRD!$B$7:$B$1594,B284),"ได้รับการพัฒนาแล้ว",IF(B284="","ป้อนรายชื่อบุคลากรเพิ่ม(ถ้ามี)","ยังไม่ได้รับการพัฒนา"))</f>
        <v>ได้รับการพัฒนาแล้ว</v>
      </c>
    </row>
    <row r="285" spans="1:4" ht="21">
      <c r="A285" s="67">
        <v>214</v>
      </c>
      <c r="B285" s="62" t="s">
        <v>374</v>
      </c>
      <c r="D285" s="53" t="str">
        <f>IF(COUNTIF(เก็บข้อมูลHRD!$B$7:$B$1594,B285),"ได้รับการพัฒนาแล้ว",IF(B285="","ป้อนรายชื่อบุคลากรเพิ่ม(ถ้ามี)","ยังไม่ได้รับการพัฒนา"))</f>
        <v>ได้รับการพัฒนาแล้ว</v>
      </c>
    </row>
    <row r="286" spans="1:4" ht="21">
      <c r="A286" s="68">
        <v>215</v>
      </c>
      <c r="B286" s="62" t="s">
        <v>375</v>
      </c>
      <c r="D286" s="53" t="str">
        <f>IF(COUNTIF(เก็บข้อมูลHRD!$B$7:$B$1594,B286),"ได้รับการพัฒนาแล้ว",IF(B286="","ป้อนรายชื่อบุคลากรเพิ่ม(ถ้ามี)","ยังไม่ได้รับการพัฒนา"))</f>
        <v>ได้รับการพัฒนาแล้ว</v>
      </c>
    </row>
    <row r="287" spans="1:4" ht="21">
      <c r="A287" s="67">
        <v>216</v>
      </c>
      <c r="B287" s="62" t="s">
        <v>376</v>
      </c>
      <c r="D287" s="53" t="str">
        <f>IF(COUNTIF(เก็บข้อมูลHRD!$B$7:$B$1594,B287),"ได้รับการพัฒนาแล้ว",IF(B287="","ป้อนรายชื่อบุคลากรเพิ่ม(ถ้ามี)","ยังไม่ได้รับการพัฒนา"))</f>
        <v>ได้รับการพัฒนาแล้ว</v>
      </c>
    </row>
    <row r="288" spans="1:4" ht="21">
      <c r="A288" s="68">
        <v>217</v>
      </c>
      <c r="B288" s="62" t="s">
        <v>378</v>
      </c>
      <c r="D288" s="53" t="str">
        <f>IF(COUNTIF(เก็บข้อมูลHRD!$B$7:$B$1594,B288),"ได้รับการพัฒนาแล้ว",IF(B288="","ป้อนรายชื่อบุคลากรเพิ่ม(ถ้ามี)","ยังไม่ได้รับการพัฒนา"))</f>
        <v>ได้รับการพัฒนาแล้ว</v>
      </c>
    </row>
    <row r="289" spans="1:4" ht="21">
      <c r="A289" s="67">
        <v>218</v>
      </c>
      <c r="B289" s="62" t="s">
        <v>379</v>
      </c>
      <c r="D289" s="53" t="str">
        <f>IF(COUNTIF(เก็บข้อมูลHRD!$B$7:$B$1594,B289),"ได้รับการพัฒนาแล้ว",IF(B289="","ป้อนรายชื่อบุคลากรเพิ่ม(ถ้ามี)","ยังไม่ได้รับการพัฒนา"))</f>
        <v>ได้รับการพัฒนาแล้ว</v>
      </c>
    </row>
    <row r="290" spans="1:4" ht="21">
      <c r="A290" s="68">
        <v>219</v>
      </c>
      <c r="B290" s="62" t="s">
        <v>380</v>
      </c>
      <c r="D290" s="53" t="str">
        <f>IF(COUNTIF(เก็บข้อมูลHRD!$B$7:$B$1594,B290),"ได้รับการพัฒนาแล้ว",IF(B290="","ป้อนรายชื่อบุคลากรเพิ่ม(ถ้ามี)","ยังไม่ได้รับการพัฒนา"))</f>
        <v>ได้รับการพัฒนาแล้ว</v>
      </c>
    </row>
    <row r="291" spans="1:4" ht="21">
      <c r="A291" s="67">
        <v>220</v>
      </c>
      <c r="B291" s="62" t="s">
        <v>381</v>
      </c>
      <c r="D291" s="53" t="str">
        <f>IF(COUNTIF(เก็บข้อมูลHRD!$B$7:$B$1594,B291),"ได้รับการพัฒนาแล้ว",IF(B291="","ป้อนรายชื่อบุคลากรเพิ่ม(ถ้ามี)","ยังไม่ได้รับการพัฒนา"))</f>
        <v>ได้รับการพัฒนาแล้ว</v>
      </c>
    </row>
    <row r="292" spans="1:4" ht="21">
      <c r="A292" s="68">
        <v>221</v>
      </c>
      <c r="B292" s="62" t="s">
        <v>382</v>
      </c>
      <c r="D292" s="53" t="str">
        <f>IF(COUNTIF(เก็บข้อมูลHRD!$B$7:$B$1594,B292),"ได้รับการพัฒนาแล้ว",IF(B292="","ป้อนรายชื่อบุคลากรเพิ่ม(ถ้ามี)","ยังไม่ได้รับการพัฒนา"))</f>
        <v>ได้รับการพัฒนาแล้ว</v>
      </c>
    </row>
    <row r="293" spans="1:4" ht="21">
      <c r="A293" s="67">
        <v>222</v>
      </c>
      <c r="B293" s="62" t="s">
        <v>383</v>
      </c>
      <c r="D293" s="53" t="str">
        <f>IF(COUNTIF(เก็บข้อมูลHRD!$B$7:$B$1594,B293),"ได้รับการพัฒนาแล้ว",IF(B293="","ป้อนรายชื่อบุคลากรเพิ่ม(ถ้ามี)","ยังไม่ได้รับการพัฒนา"))</f>
        <v>ได้รับการพัฒนาแล้ว</v>
      </c>
    </row>
    <row r="294" spans="1:4" ht="21">
      <c r="A294" s="68">
        <v>223</v>
      </c>
      <c r="B294" s="62" t="s">
        <v>384</v>
      </c>
      <c r="D294" s="53" t="str">
        <f>IF(COUNTIF(เก็บข้อมูลHRD!$B$7:$B$1594,B294),"ได้รับการพัฒนาแล้ว",IF(B294="","ป้อนรายชื่อบุคลากรเพิ่ม(ถ้ามี)","ยังไม่ได้รับการพัฒนา"))</f>
        <v>ได้รับการพัฒนาแล้ว</v>
      </c>
    </row>
    <row r="295" spans="1:4" ht="21">
      <c r="A295" s="67">
        <v>224</v>
      </c>
      <c r="B295" s="62" t="s">
        <v>385</v>
      </c>
      <c r="D295" s="53" t="str">
        <f>IF(COUNTIF(เก็บข้อมูลHRD!$B$7:$B$1594,B295),"ได้รับการพัฒนาแล้ว",IF(B295="","ป้อนรายชื่อบุคลากรเพิ่ม(ถ้ามี)","ยังไม่ได้รับการพัฒนา"))</f>
        <v>ได้รับการพัฒนาแล้ว</v>
      </c>
    </row>
    <row r="296" spans="1:4" ht="21">
      <c r="A296" s="68">
        <v>225</v>
      </c>
      <c r="B296" s="62" t="s">
        <v>386</v>
      </c>
      <c r="D296" s="53" t="str">
        <f>IF(COUNTIF(เก็บข้อมูลHRD!$B$7:$B$1594,B296),"ได้รับการพัฒนาแล้ว",IF(B296="","ป้อนรายชื่อบุคลากรเพิ่ม(ถ้ามี)","ยังไม่ได้รับการพัฒนา"))</f>
        <v>ได้รับการพัฒนาแล้ว</v>
      </c>
    </row>
    <row r="297" spans="1:4" ht="21">
      <c r="A297" s="67">
        <v>226</v>
      </c>
      <c r="B297" s="62" t="s">
        <v>387</v>
      </c>
      <c r="D297" s="53" t="str">
        <f>IF(COUNTIF(เก็บข้อมูลHRD!$B$7:$B$1594,B297),"ได้รับการพัฒนาแล้ว",IF(B297="","ป้อนรายชื่อบุคลากรเพิ่ม(ถ้ามี)","ยังไม่ได้รับการพัฒนา"))</f>
        <v>ได้รับการพัฒนาแล้ว</v>
      </c>
    </row>
    <row r="298" spans="1:4" ht="21">
      <c r="A298" s="68">
        <v>227</v>
      </c>
      <c r="B298" s="62" t="s">
        <v>388</v>
      </c>
      <c r="D298" s="53" t="str">
        <f>IF(COUNTIF(เก็บข้อมูลHRD!$B$7:$B$1594,B298),"ได้รับการพัฒนาแล้ว",IF(B298="","ป้อนรายชื่อบุคลากรเพิ่ม(ถ้ามี)","ยังไม่ได้รับการพัฒนา"))</f>
        <v>ได้รับการพัฒนาแล้ว</v>
      </c>
    </row>
    <row r="299" spans="1:4" ht="21">
      <c r="A299" s="67">
        <v>228</v>
      </c>
      <c r="B299" s="62" t="s">
        <v>389</v>
      </c>
      <c r="D299" s="53" t="str">
        <f>IF(COUNTIF(เก็บข้อมูลHRD!$B$7:$B$1594,B299),"ได้รับการพัฒนาแล้ว",IF(B299="","ป้อนรายชื่อบุคลากรเพิ่ม(ถ้ามี)","ยังไม่ได้รับการพัฒนา"))</f>
        <v>ได้รับการพัฒนาแล้ว</v>
      </c>
    </row>
    <row r="300" spans="1:4" ht="21">
      <c r="A300" s="68">
        <v>229</v>
      </c>
      <c r="B300" s="62" t="s">
        <v>390</v>
      </c>
      <c r="D300" s="53" t="str">
        <f>IF(COUNTIF(เก็บข้อมูลHRD!$B$7:$B$1594,B300),"ได้รับการพัฒนาแล้ว",IF(B300="","ป้อนรายชื่อบุคลากรเพิ่ม(ถ้ามี)","ยังไม่ได้รับการพัฒนา"))</f>
        <v>ได้รับการพัฒนาแล้ว</v>
      </c>
    </row>
    <row r="301" spans="1:4" ht="21">
      <c r="A301" s="67">
        <v>230</v>
      </c>
      <c r="B301" s="62" t="s">
        <v>391</v>
      </c>
      <c r="D301" s="53" t="str">
        <f>IF(COUNTIF(เก็บข้อมูลHRD!$B$7:$B$1594,B301),"ได้รับการพัฒนาแล้ว",IF(B301="","ป้อนรายชื่อบุคลากรเพิ่ม(ถ้ามี)","ยังไม่ได้รับการพัฒนา"))</f>
        <v>ได้รับการพัฒนาแล้ว</v>
      </c>
    </row>
    <row r="302" spans="1:4" ht="21">
      <c r="A302" s="68">
        <v>231</v>
      </c>
      <c r="B302" s="62" t="s">
        <v>392</v>
      </c>
      <c r="D302" s="53" t="str">
        <f>IF(COUNTIF(เก็บข้อมูลHRD!$B$7:$B$1594,B302),"ได้รับการพัฒนาแล้ว",IF(B302="","ป้อนรายชื่อบุคลากรเพิ่ม(ถ้ามี)","ยังไม่ได้รับการพัฒนา"))</f>
        <v>ได้รับการพัฒนาแล้ว</v>
      </c>
    </row>
    <row r="303" spans="1:4" ht="21">
      <c r="A303" s="67">
        <v>232</v>
      </c>
      <c r="B303" s="62" t="s">
        <v>393</v>
      </c>
      <c r="D303" s="53" t="str">
        <f>IF(COUNTIF(เก็บข้อมูลHRD!$B$7:$B$1594,B303),"ได้รับการพัฒนาแล้ว",IF(B303="","ป้อนรายชื่อบุคลากรเพิ่ม(ถ้ามี)","ยังไม่ได้รับการพัฒนา"))</f>
        <v>ได้รับการพัฒนาแล้ว</v>
      </c>
    </row>
    <row r="304" spans="1:4" ht="21">
      <c r="A304" s="68">
        <v>233</v>
      </c>
      <c r="B304" s="62" t="s">
        <v>394</v>
      </c>
      <c r="D304" s="53" t="str">
        <f>IF(COUNTIF(เก็บข้อมูลHRD!$B$7:$B$1594,B304),"ได้รับการพัฒนาแล้ว",IF(B304="","ป้อนรายชื่อบุคลากรเพิ่ม(ถ้ามี)","ยังไม่ได้รับการพัฒนา"))</f>
        <v>ได้รับการพัฒนาแล้ว</v>
      </c>
    </row>
    <row r="305" spans="1:5" ht="21">
      <c r="A305" s="67">
        <v>234</v>
      </c>
      <c r="B305" s="62" t="s">
        <v>395</v>
      </c>
      <c r="D305" s="53" t="str">
        <f>IF(COUNTIF(เก็บข้อมูลHRD!$B$7:$B$1594,B305),"ได้รับการพัฒนาแล้ว",IF(B305="","ป้อนรายชื่อบุคลากรเพิ่ม(ถ้ามี)","ยังไม่ได้รับการพัฒนา"))</f>
        <v>ได้รับการพัฒนาแล้ว</v>
      </c>
    </row>
    <row r="306" spans="1:5" ht="21">
      <c r="A306" s="67">
        <v>235</v>
      </c>
      <c r="B306" s="62" t="s">
        <v>197</v>
      </c>
      <c r="C306" s="52"/>
      <c r="D306" s="53" t="str">
        <f>IF(COUNTIF(เก็บข้อมูลHRD!$B$7:$B$1594,B306),"ได้รับการพัฒนาแล้ว",IF(B306="","ป้อนรายชื่อบุคลากรเพิ่ม(ถ้ามี)","ยังไม่ได้รับการพัฒนา"))</f>
        <v>ได้รับการพัฒนาแล้ว</v>
      </c>
      <c r="E306" s="54" t="s">
        <v>486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STD04</cp:lastModifiedBy>
  <cp:lastPrinted>2019-12-06T05:30:10Z</cp:lastPrinted>
  <dcterms:created xsi:type="dcterms:W3CDTF">2019-10-21T02:57:05Z</dcterms:created>
  <dcterms:modified xsi:type="dcterms:W3CDTF">2024-09-20T04:39:30Z</dcterms:modified>
</cp:coreProperties>
</file>